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2"/>
  </bookViews>
  <sheets>
    <sheet name="绿地" sheetId="2" r:id="rId1"/>
    <sheet name="行道树" sheetId="3" r:id="rId2"/>
    <sheet name="道路" sheetId="4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<sst xmlns="http://schemas.openxmlformats.org/spreadsheetml/2006/main" count="282" uniqueCount="194">
  <si>
    <t>2026-2028年浦锦街道公共绿地明细表（南区）</t>
  </si>
  <si>
    <t>序号</t>
  </si>
  <si>
    <t>绿地名称</t>
  </si>
  <si>
    <t>位置</t>
  </si>
  <si>
    <t>实测设施量绿化（㎡）</t>
  </si>
  <si>
    <t>等级</t>
  </si>
  <si>
    <t>养护单价
（元）</t>
  </si>
  <si>
    <t>养护总价（元）</t>
  </si>
  <si>
    <t>成本打开养护单价
（元）</t>
  </si>
  <si>
    <t>备注</t>
  </si>
  <si>
    <t>浦锦南路东江汉路北转角绿地</t>
  </si>
  <si>
    <t>一</t>
  </si>
  <si>
    <t>浦申路西侧绿地</t>
  </si>
  <si>
    <t>江汉路</t>
  </si>
  <si>
    <t>浦锦路绿地</t>
  </si>
  <si>
    <t>江汉路——江坤路（东侧）</t>
  </si>
  <si>
    <t>二</t>
  </si>
  <si>
    <t>江汉路两侧绿地</t>
  </si>
  <si>
    <t>浦驰南路—浦申路</t>
  </si>
  <si>
    <t>绿道，二级调整一级</t>
  </si>
  <si>
    <t>浦申路竹园西路转交绿地</t>
  </si>
  <si>
    <t>浦申路-竹园西路</t>
  </si>
  <si>
    <t>浦雪路-浦瑞路</t>
  </si>
  <si>
    <t>浦锦南路东侧绿地</t>
  </si>
  <si>
    <t>竹园西路-江汉路</t>
  </si>
  <si>
    <t>三</t>
  </si>
  <si>
    <t>浦锦南路-浦驰南路</t>
  </si>
  <si>
    <t>江汉路北侧绿地</t>
  </si>
  <si>
    <t>浦锦路-浦雪路</t>
  </si>
  <si>
    <t>浦申路东侧</t>
  </si>
  <si>
    <t>江坤路-竹园西路</t>
  </si>
  <si>
    <t>江坤路南侧绿地</t>
  </si>
  <si>
    <t>浦申路-浦瑞路</t>
  </si>
  <si>
    <t>浦锦路隔离带</t>
  </si>
  <si>
    <t>江龙路-昌林路</t>
  </si>
  <si>
    <t>合计</t>
  </si>
  <si>
    <t>2026-2028年浦锦街道行道树清单(南区)</t>
  </si>
  <si>
    <t>路段</t>
  </si>
  <si>
    <t>起止</t>
  </si>
  <si>
    <t>实测设施量（株）</t>
  </si>
  <si>
    <t>小树养护单价70.40元</t>
  </si>
  <si>
    <t>中树养护单价109.53元</t>
  </si>
  <si>
    <t>大树养护单价149.12元</t>
  </si>
  <si>
    <t>养护总价</t>
  </si>
  <si>
    <t>小树</t>
  </si>
  <si>
    <t>中树</t>
  </si>
  <si>
    <t>大树</t>
  </si>
  <si>
    <t>浦驰路</t>
  </si>
  <si>
    <t>竹园西路-江坤路</t>
  </si>
  <si>
    <t>浦锦南路-浦申南路</t>
  </si>
  <si>
    <r>
      <rPr>
        <sz val="12"/>
        <color theme="1"/>
        <rFont val="宋体"/>
        <charset val="134"/>
      </rPr>
      <t>实际测绘：浦业路</t>
    </r>
    <r>
      <rPr>
        <sz val="12"/>
        <color indexed="8"/>
        <rFont val="Times New Roman"/>
        <charset val="0"/>
      </rPr>
      <t>~</t>
    </r>
    <r>
      <rPr>
        <sz val="12"/>
        <color indexed="8"/>
        <rFont val="宋体"/>
        <charset val="134"/>
      </rPr>
      <t>浦申南路</t>
    </r>
  </si>
  <si>
    <t>学滨路</t>
  </si>
  <si>
    <t>浦申南路-浦佳路</t>
  </si>
  <si>
    <t>竹园路</t>
  </si>
  <si>
    <t>浦星公路-浦瑞南路</t>
  </si>
  <si>
    <r>
      <rPr>
        <sz val="12"/>
        <color theme="1"/>
        <rFont val="宋体"/>
        <charset val="134"/>
      </rPr>
      <t>实际测绘：1号地块</t>
    </r>
    <r>
      <rPr>
        <sz val="12"/>
        <color indexed="8"/>
        <rFont val="Times New Roman"/>
        <charset val="0"/>
      </rPr>
      <t>~</t>
    </r>
    <r>
      <rPr>
        <sz val="12"/>
        <color indexed="8"/>
        <rFont val="宋体"/>
        <charset val="134"/>
      </rPr>
      <t>浦星公路</t>
    </r>
  </si>
  <si>
    <t>江坤路</t>
  </si>
  <si>
    <t>浦申南路-浦瑞南路</t>
  </si>
  <si>
    <t>实际测绘：规划浦业路-浦申南路</t>
  </si>
  <si>
    <t>浦锦南路</t>
  </si>
  <si>
    <t>浦佳路</t>
  </si>
  <si>
    <t>竹园路-学亭路</t>
  </si>
  <si>
    <t>道路养护费用测算表</t>
  </si>
  <si>
    <t>区域</t>
  </si>
  <si>
    <t>类别</t>
  </si>
  <si>
    <t>长度</t>
  </si>
  <si>
    <t>金额(14年定额)</t>
  </si>
  <si>
    <t>南</t>
  </si>
  <si>
    <t>城市道路</t>
  </si>
  <si>
    <t>农村公路</t>
  </si>
  <si>
    <t>小计</t>
  </si>
  <si>
    <t>招标金额
（不超2023年招标金额）</t>
  </si>
  <si>
    <t>定额编号</t>
  </si>
  <si>
    <t>项目</t>
  </si>
  <si>
    <t>单位</t>
  </si>
  <si>
    <t>浦瑞南路</t>
  </si>
  <si>
    <t>浦雪南路</t>
  </si>
  <si>
    <t>浦驰南路</t>
  </si>
  <si>
    <t>浦申南路</t>
  </si>
  <si>
    <t>竹园西路</t>
  </si>
  <si>
    <t>数  量</t>
  </si>
  <si>
    <t>保 养 率
（%）</t>
  </si>
  <si>
    <t>单  价
（元）</t>
  </si>
  <si>
    <t>合  价
（元）</t>
  </si>
  <si>
    <t>路    段</t>
  </si>
  <si>
    <t>江龙路~江坤路</t>
  </si>
  <si>
    <t>江坤路~竹园路</t>
  </si>
  <si>
    <t>竹园西路~学滨路</t>
  </si>
  <si>
    <t>江坤路~江龙路</t>
  </si>
  <si>
    <t>浦星公路-1号地块</t>
  </si>
  <si>
    <t>浦申南路-浦锦南路</t>
  </si>
  <si>
    <t>浦申南路-浦业路</t>
  </si>
  <si>
    <r>
      <rPr>
        <sz val="12"/>
        <rFont val="宋体"/>
        <charset val="134"/>
      </rPr>
      <t>里程</t>
    </r>
    <r>
      <rPr>
        <sz val="12"/>
        <rFont val="宋体"/>
        <charset val="134"/>
      </rPr>
      <t>(m)</t>
    </r>
  </si>
  <si>
    <t>路幅(m)</t>
  </si>
  <si>
    <t>Y010101</t>
  </si>
  <si>
    <t>水泥砼路面</t>
  </si>
  <si>
    <r>
      <rPr>
        <sz val="12"/>
        <rFont val="宋体"/>
        <charset val="134"/>
      </rPr>
      <t>10000</t>
    </r>
    <r>
      <rPr>
        <sz val="16"/>
        <rFont val="宋体"/>
        <charset val="134"/>
      </rPr>
      <t>m</t>
    </r>
    <r>
      <rPr>
        <vertAlign val="superscript"/>
        <sz val="12"/>
        <rFont val="宋体"/>
        <charset val="134"/>
      </rPr>
      <t>2</t>
    </r>
  </si>
  <si>
    <t>Y010102</t>
  </si>
  <si>
    <t>车行道沥青砼
（主干道）</t>
  </si>
  <si>
    <t>5年以下</t>
  </si>
  <si>
    <t>Y010103</t>
  </si>
  <si>
    <t>10年以下</t>
  </si>
  <si>
    <t>Y010104</t>
  </si>
  <si>
    <t>15年以下</t>
  </si>
  <si>
    <t>Y010105</t>
  </si>
  <si>
    <t>15年以上</t>
  </si>
  <si>
    <t>Y010106</t>
  </si>
  <si>
    <t>车行道沥青砼
（次干道）</t>
  </si>
  <si>
    <t>Y010107</t>
  </si>
  <si>
    <t>Y010108</t>
  </si>
  <si>
    <t>Y010109</t>
  </si>
  <si>
    <t>Y010110</t>
  </si>
  <si>
    <t>车行道沥青砼
（支路）</t>
  </si>
  <si>
    <t>Y010111</t>
  </si>
  <si>
    <t>Y010112</t>
  </si>
  <si>
    <t>Y010113</t>
  </si>
  <si>
    <t>Y010114</t>
  </si>
  <si>
    <t>车行道沥青砼（非机动）</t>
  </si>
  <si>
    <t>Y010115</t>
  </si>
  <si>
    <t>现浇混凝土斜坡</t>
  </si>
  <si>
    <t>Y010116</t>
  </si>
  <si>
    <t>预制人行道板</t>
  </si>
  <si>
    <t>Y010117</t>
  </si>
  <si>
    <t>彩色预制块</t>
  </si>
  <si>
    <t>Y010118</t>
  </si>
  <si>
    <t>石材类人行道板</t>
  </si>
  <si>
    <t>Y010119</t>
  </si>
  <si>
    <t>侧石</t>
  </si>
  <si>
    <r>
      <rPr>
        <sz val="12"/>
        <rFont val="宋体"/>
        <charset val="134"/>
      </rPr>
      <t>10000</t>
    </r>
    <r>
      <rPr>
        <sz val="16"/>
        <rFont val="宋体"/>
        <charset val="134"/>
      </rPr>
      <t>m</t>
    </r>
  </si>
  <si>
    <t>Y010120</t>
  </si>
  <si>
    <t>平石</t>
  </si>
  <si>
    <t>Y010121</t>
  </si>
  <si>
    <t>路名牌</t>
  </si>
  <si>
    <t>100套</t>
  </si>
  <si>
    <t>0.07/10.48</t>
  </si>
  <si>
    <t>Y010122</t>
  </si>
  <si>
    <t>人行道隔离护栏</t>
  </si>
  <si>
    <r>
      <rPr>
        <sz val="12"/>
        <rFont val="宋体"/>
        <charset val="134"/>
      </rPr>
      <t>100</t>
    </r>
    <r>
      <rPr>
        <sz val="16"/>
        <rFont val="宋体"/>
        <charset val="134"/>
      </rPr>
      <t>m</t>
    </r>
  </si>
  <si>
    <t>Y010123</t>
  </si>
  <si>
    <t>车行道隔离护栏</t>
  </si>
  <si>
    <t>Y010124</t>
  </si>
  <si>
    <t>机非隔离护栏</t>
  </si>
  <si>
    <t>Y010125</t>
  </si>
  <si>
    <t>道路巡视检查</t>
  </si>
  <si>
    <t>KM*次</t>
  </si>
  <si>
    <t>Y010201</t>
  </si>
  <si>
    <t>钢筋混凝土桥</t>
  </si>
  <si>
    <r>
      <rPr>
        <sz val="12"/>
        <rFont val="宋体"/>
        <charset val="134"/>
      </rPr>
      <t>1000</t>
    </r>
    <r>
      <rPr>
        <sz val="16"/>
        <rFont val="宋体"/>
        <charset val="134"/>
      </rPr>
      <t>m</t>
    </r>
    <r>
      <rPr>
        <vertAlign val="superscript"/>
        <sz val="12"/>
        <rFont val="宋体"/>
        <charset val="134"/>
      </rPr>
      <t>2</t>
    </r>
  </si>
  <si>
    <t>Y010202</t>
  </si>
  <si>
    <t>钢桁架桥</t>
  </si>
  <si>
    <t>Y010203</t>
  </si>
  <si>
    <t>钢筋混凝土人行立交桥</t>
  </si>
  <si>
    <t>Y010204</t>
  </si>
  <si>
    <t>钢结构人行立交桥</t>
  </si>
  <si>
    <t>Y010205</t>
  </si>
  <si>
    <t>人行地道</t>
  </si>
  <si>
    <t>Y010206</t>
  </si>
  <si>
    <t>车行地道</t>
  </si>
  <si>
    <t>滨江路</t>
  </si>
  <si>
    <t>2014年
单  价
（元）</t>
  </si>
  <si>
    <r>
      <rPr>
        <sz val="12"/>
        <rFont val="宋体"/>
        <charset val="134"/>
      </rPr>
      <t>G</t>
    </r>
    <r>
      <rPr>
        <sz val="12"/>
        <rFont val="宋体"/>
        <charset val="134"/>
      </rPr>
      <t>010103</t>
    </r>
  </si>
  <si>
    <t>水泥混凝土路面（三级公路）</t>
  </si>
  <si>
    <t>10000m2</t>
  </si>
  <si>
    <r>
      <rPr>
        <sz val="12"/>
        <rFont val="宋体"/>
        <charset val="134"/>
      </rPr>
      <t>G</t>
    </r>
    <r>
      <rPr>
        <sz val="12"/>
        <rFont val="宋体"/>
        <charset val="134"/>
      </rPr>
      <t>010104</t>
    </r>
  </si>
  <si>
    <t>水泥混凝土路面（四级公路）</t>
  </si>
  <si>
    <r>
      <rPr>
        <sz val="12"/>
        <rFont val="宋体"/>
        <charset val="134"/>
      </rPr>
      <t>G</t>
    </r>
    <r>
      <rPr>
        <sz val="12"/>
        <rFont val="宋体"/>
        <charset val="134"/>
      </rPr>
      <t>010112</t>
    </r>
  </si>
  <si>
    <t>沥青混凝土面层（三级公路）5年以下</t>
  </si>
  <si>
    <r>
      <rPr>
        <sz val="12"/>
        <rFont val="宋体"/>
        <charset val="134"/>
      </rPr>
      <t>G</t>
    </r>
    <r>
      <rPr>
        <sz val="12"/>
        <rFont val="宋体"/>
        <charset val="134"/>
      </rPr>
      <t>010113</t>
    </r>
  </si>
  <si>
    <t>沥青混凝土面层（三级公路）10年以下</t>
  </si>
  <si>
    <r>
      <rPr>
        <sz val="12"/>
        <rFont val="宋体"/>
        <charset val="134"/>
      </rPr>
      <t>G</t>
    </r>
    <r>
      <rPr>
        <sz val="12"/>
        <rFont val="宋体"/>
        <charset val="134"/>
      </rPr>
      <t>010114</t>
    </r>
  </si>
  <si>
    <t>沥青混凝土面层（三级公路）15年以下</t>
  </si>
  <si>
    <r>
      <rPr>
        <sz val="12"/>
        <rFont val="宋体"/>
        <charset val="134"/>
      </rPr>
      <t>G</t>
    </r>
    <r>
      <rPr>
        <sz val="12"/>
        <rFont val="宋体"/>
        <charset val="134"/>
      </rPr>
      <t>010116</t>
    </r>
  </si>
  <si>
    <t>沥青混凝土面层（四级公路）5年以下</t>
  </si>
  <si>
    <r>
      <rPr>
        <sz val="12"/>
        <rFont val="宋体"/>
        <charset val="134"/>
      </rPr>
      <t>G</t>
    </r>
    <r>
      <rPr>
        <sz val="12"/>
        <rFont val="宋体"/>
        <charset val="134"/>
      </rPr>
      <t>010117</t>
    </r>
  </si>
  <si>
    <t>沥青混凝土面层（四级公路）10年以下</t>
  </si>
  <si>
    <r>
      <rPr>
        <sz val="12"/>
        <rFont val="宋体"/>
        <charset val="134"/>
      </rPr>
      <t>G</t>
    </r>
    <r>
      <rPr>
        <sz val="12"/>
        <rFont val="宋体"/>
        <charset val="134"/>
      </rPr>
      <t>010118</t>
    </r>
  </si>
  <si>
    <t>彩色人行道道板</t>
  </si>
  <si>
    <r>
      <rPr>
        <sz val="12"/>
        <rFont val="宋体"/>
        <charset val="134"/>
      </rPr>
      <t>G</t>
    </r>
    <r>
      <rPr>
        <sz val="12"/>
        <rFont val="宋体"/>
        <charset val="134"/>
      </rPr>
      <t>010120</t>
    </r>
  </si>
  <si>
    <t>路肩、边坡、边沟</t>
  </si>
  <si>
    <t>1000m</t>
  </si>
  <si>
    <r>
      <rPr>
        <sz val="12"/>
        <rFont val="宋体"/>
        <charset val="134"/>
      </rPr>
      <t>G</t>
    </r>
    <r>
      <rPr>
        <sz val="12"/>
        <rFont val="宋体"/>
        <charset val="134"/>
      </rPr>
      <t>010402</t>
    </r>
  </si>
  <si>
    <t>分隔带侧石</t>
  </si>
  <si>
    <r>
      <rPr>
        <sz val="12"/>
        <rFont val="宋体"/>
        <charset val="134"/>
      </rPr>
      <t>G</t>
    </r>
    <r>
      <rPr>
        <sz val="12"/>
        <rFont val="宋体"/>
        <charset val="134"/>
      </rPr>
      <t>010408</t>
    </r>
  </si>
  <si>
    <r>
      <rPr>
        <sz val="12"/>
        <rFont val="宋体"/>
        <charset val="134"/>
      </rPr>
      <t>G</t>
    </r>
    <r>
      <rPr>
        <sz val="12"/>
        <rFont val="宋体"/>
        <charset val="134"/>
      </rPr>
      <t>010409</t>
    </r>
  </si>
  <si>
    <t>桥梁吨位牌</t>
  </si>
  <si>
    <r>
      <rPr>
        <sz val="12"/>
        <rFont val="宋体"/>
        <charset val="134"/>
      </rPr>
      <t>G</t>
    </r>
    <r>
      <rPr>
        <sz val="12"/>
        <rFont val="宋体"/>
        <charset val="134"/>
      </rPr>
      <t>010201</t>
    </r>
  </si>
  <si>
    <t>1000m2</t>
  </si>
  <si>
    <t>G010405</t>
  </si>
  <si>
    <t>波形钢护栏</t>
  </si>
  <si>
    <t>G010415</t>
  </si>
  <si>
    <t>红白警示杆</t>
  </si>
  <si>
    <t>100根</t>
  </si>
  <si>
    <t>G010422</t>
  </si>
  <si>
    <t>道路及设施巡视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</si>
</sst>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%"/>
    <numFmt numFmtId="178" formatCode="0_ "/>
    <numFmt numFmtId="179" formatCode="0.000_ "/>
    <numFmt numFmtId="180" formatCode="0.0000_ "/>
    <numFmt numFmtId="181" formatCode="0.00_ "/>
    <numFmt numFmtId="182" formatCode="0_);[Red]\(0\)"/>
  </numFmts>
  <fonts count="4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20"/>
      <color theme="1"/>
      <name val="方正小标宋简体"/>
      <charset val="134"/>
    </font>
    <font>
      <b/>
      <sz val="14"/>
      <color theme="1"/>
      <name val="黑体"/>
      <charset val="134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4"/>
      <name val="宋体"/>
      <charset val="134"/>
    </font>
    <font>
      <sz val="14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2"/>
      <color rgb="FFFF0000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宋体"/>
      <charset val="134"/>
    </font>
    <font>
      <sz val="12"/>
      <color indexed="8"/>
      <name val="Times New Roman"/>
      <charset val="0"/>
    </font>
    <font>
      <sz val="12"/>
      <color indexed="8"/>
      <name val="宋体"/>
      <charset val="134"/>
    </font>
    <font>
      <vertAlign val="superscript"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0" fillId="5" borderId="28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29">
      <alignment vertical="center"/>
    </xf>
    <xf numFmtId="0" fontId="28" fillId="0" borderId="29">
      <alignment vertical="center"/>
    </xf>
    <xf numFmtId="0" fontId="29" fillId="0" borderId="30">
      <alignment vertical="center"/>
    </xf>
    <xf numFmtId="0" fontId="29" fillId="0" borderId="0">
      <alignment vertical="center"/>
    </xf>
    <xf numFmtId="0" fontId="30" fillId="6" borderId="31">
      <alignment vertical="center"/>
    </xf>
    <xf numFmtId="0" fontId="31" fillId="7" borderId="32">
      <alignment vertical="center"/>
    </xf>
    <xf numFmtId="0" fontId="32" fillId="7" borderId="31">
      <alignment vertical="center"/>
    </xf>
    <xf numFmtId="0" fontId="33" fillId="8" borderId="33">
      <alignment vertical="center"/>
    </xf>
    <xf numFmtId="0" fontId="34" fillId="0" borderId="34">
      <alignment vertical="center"/>
    </xf>
    <xf numFmtId="0" fontId="35" fillId="0" borderId="35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8" fillId="11" borderId="0">
      <alignment vertical="center"/>
    </xf>
    <xf numFmtId="0" fontId="39" fillId="12" borderId="0">
      <alignment vertical="center"/>
    </xf>
    <xf numFmtId="0" fontId="40" fillId="13" borderId="0">
      <alignment vertical="center"/>
    </xf>
    <xf numFmtId="0" fontId="40" fillId="14" borderId="0">
      <alignment vertical="center"/>
    </xf>
    <xf numFmtId="0" fontId="39" fillId="15" borderId="0">
      <alignment vertical="center"/>
    </xf>
    <xf numFmtId="0" fontId="39" fillId="16" borderId="0">
      <alignment vertical="center"/>
    </xf>
    <xf numFmtId="0" fontId="40" fillId="17" borderId="0">
      <alignment vertical="center"/>
    </xf>
    <xf numFmtId="0" fontId="40" fillId="18" borderId="0">
      <alignment vertical="center"/>
    </xf>
    <xf numFmtId="0" fontId="39" fillId="19" borderId="0">
      <alignment vertical="center"/>
    </xf>
    <xf numFmtId="0" fontId="39" fillId="20" borderId="0">
      <alignment vertical="center"/>
    </xf>
    <xf numFmtId="0" fontId="40" fillId="21" borderId="0">
      <alignment vertical="center"/>
    </xf>
    <xf numFmtId="0" fontId="40" fillId="22" borderId="0">
      <alignment vertical="center"/>
    </xf>
    <xf numFmtId="0" fontId="39" fillId="23" borderId="0">
      <alignment vertical="center"/>
    </xf>
    <xf numFmtId="0" fontId="39" fillId="24" borderId="0">
      <alignment vertical="center"/>
    </xf>
    <xf numFmtId="0" fontId="40" fillId="25" borderId="0">
      <alignment vertical="center"/>
    </xf>
    <xf numFmtId="0" fontId="40" fillId="26" borderId="0">
      <alignment vertical="center"/>
    </xf>
    <xf numFmtId="0" fontId="39" fillId="27" borderId="0">
      <alignment vertical="center"/>
    </xf>
    <xf numFmtId="0" fontId="39" fillId="28" borderId="0">
      <alignment vertical="center"/>
    </xf>
    <xf numFmtId="0" fontId="40" fillId="29" borderId="0">
      <alignment vertical="center"/>
    </xf>
    <xf numFmtId="0" fontId="40" fillId="30" borderId="0">
      <alignment vertical="center"/>
    </xf>
    <xf numFmtId="0" fontId="39" fillId="31" borderId="0">
      <alignment vertical="center"/>
    </xf>
    <xf numFmtId="0" fontId="39" fillId="32" borderId="0">
      <alignment vertical="center"/>
    </xf>
    <xf numFmtId="0" fontId="40" fillId="33" borderId="0">
      <alignment vertical="center"/>
    </xf>
    <xf numFmtId="0" fontId="40" fillId="4" borderId="0">
      <alignment vertical="center"/>
    </xf>
    <xf numFmtId="0" fontId="39" fillId="34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9"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77" fontId="7" fillId="0" borderId="4" xfId="3" applyNumberFormat="1" applyFont="1" applyFill="1" applyBorder="1">
      <alignment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wrapText="1" shrinkToFit="1"/>
    </xf>
    <xf numFmtId="0" fontId="1" fillId="2" borderId="9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horizontal="center" vertical="center" wrapText="1" shrinkToFit="1"/>
    </xf>
    <xf numFmtId="0" fontId="1" fillId="2" borderId="13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178" fontId="1" fillId="2" borderId="11" xfId="0" applyNumberFormat="1" applyFont="1" applyFill="1" applyBorder="1" applyAlignment="1">
      <alignment horizontal="center" vertical="center"/>
    </xf>
    <xf numFmtId="178" fontId="1" fillId="0" borderId="11" xfId="0" applyNumberFormat="1" applyFont="1" applyFill="1" applyBorder="1" applyAlignment="1">
      <alignment horizontal="center" vertical="center"/>
    </xf>
    <xf numFmtId="178" fontId="1" fillId="2" borderId="11" xfId="0" applyNumberFormat="1" applyFont="1" applyFill="1" applyBorder="1" applyAlignment="1">
      <alignment horizontal="center" vertical="center" shrinkToFit="1"/>
    </xf>
    <xf numFmtId="179" fontId="1" fillId="2" borderId="14" xfId="0" applyNumberFormat="1" applyFont="1" applyFill="1" applyBorder="1" applyAlignment="1">
      <alignment horizontal="center" vertical="center" shrinkToFit="1"/>
    </xf>
    <xf numFmtId="0" fontId="1" fillId="2" borderId="15" xfId="0" applyFont="1" applyFill="1" applyBorder="1" applyAlignment="1">
      <alignment horizontal="center" vertical="center" shrinkToFit="1"/>
    </xf>
    <xf numFmtId="49" fontId="1" fillId="2" borderId="10" xfId="0" applyNumberFormat="1" applyFont="1" applyFill="1" applyBorder="1" applyAlignment="1">
      <alignment horizontal="center" vertical="center" shrinkToFit="1"/>
    </xf>
    <xf numFmtId="49" fontId="1" fillId="2" borderId="11" xfId="0" applyNumberFormat="1" applyFont="1" applyFill="1" applyBorder="1" applyAlignment="1">
      <alignment horizontal="center" vertical="center" shrinkToFit="1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 shrinkToFit="1"/>
    </xf>
    <xf numFmtId="49" fontId="1" fillId="2" borderId="15" xfId="0" applyNumberFormat="1" applyFont="1" applyFill="1" applyBorder="1" applyAlignment="1">
      <alignment horizontal="center" vertical="center" shrinkToFit="1"/>
    </xf>
    <xf numFmtId="180" fontId="1" fillId="2" borderId="11" xfId="0" applyNumberFormat="1" applyFont="1" applyFill="1" applyBorder="1" applyAlignment="1">
      <alignment horizontal="center" vertical="center" shrinkToFit="1"/>
    </xf>
    <xf numFmtId="180" fontId="1" fillId="0" borderId="11" xfId="0" applyNumberFormat="1" applyFont="1" applyFill="1" applyBorder="1" applyAlignment="1">
      <alignment horizontal="center" vertical="center" shrinkToFit="1"/>
    </xf>
    <xf numFmtId="181" fontId="1" fillId="2" borderId="14" xfId="0" applyNumberFormat="1" applyFont="1" applyFill="1" applyBorder="1" applyAlignment="1">
      <alignment horizontal="center" vertical="center" shrinkToFit="1"/>
    </xf>
    <xf numFmtId="178" fontId="1" fillId="2" borderId="14" xfId="0" applyNumberFormat="1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wrapText="1" shrinkToFit="1"/>
    </xf>
    <xf numFmtId="180" fontId="1" fillId="2" borderId="11" xfId="0" applyNumberFormat="1" applyFont="1" applyFill="1" applyBorder="1" applyAlignment="1">
      <alignment horizontal="center" vertical="center"/>
    </xf>
    <xf numFmtId="180" fontId="1" fillId="0" borderId="11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shrinkToFit="1"/>
    </xf>
    <xf numFmtId="0" fontId="1" fillId="2" borderId="16" xfId="0" applyFont="1" applyFill="1" applyBorder="1" applyAlignment="1">
      <alignment horizontal="center" vertical="center" shrinkToFit="1"/>
    </xf>
    <xf numFmtId="181" fontId="1" fillId="2" borderId="11" xfId="0" applyNumberFormat="1" applyFont="1" applyFill="1" applyBorder="1" applyAlignment="1">
      <alignment horizontal="center" vertical="center" shrinkToFit="1"/>
    </xf>
    <xf numFmtId="181" fontId="1" fillId="0" borderId="11" xfId="0" applyNumberFormat="1" applyFont="1" applyFill="1" applyBorder="1" applyAlignment="1">
      <alignment horizontal="center" vertical="center" shrinkToFit="1"/>
    </xf>
    <xf numFmtId="179" fontId="1" fillId="2" borderId="11" xfId="0" applyNumberFormat="1" applyFont="1" applyFill="1" applyBorder="1" applyAlignment="1">
      <alignment horizontal="center" vertical="center" shrinkToFit="1"/>
    </xf>
    <xf numFmtId="179" fontId="1" fillId="0" borderId="11" xfId="0" applyNumberFormat="1" applyFont="1" applyFill="1" applyBorder="1" applyAlignment="1">
      <alignment horizontal="center" vertical="center" shrinkToFit="1"/>
    </xf>
    <xf numFmtId="0" fontId="1" fillId="0" borderId="15" xfId="0" applyFont="1" applyFill="1" applyBorder="1" applyAlignment="1">
      <alignment horizontal="center" vertical="center" shrinkToFit="1"/>
    </xf>
    <xf numFmtId="181" fontId="1" fillId="0" borderId="14" xfId="0" applyNumberFormat="1" applyFont="1" applyFill="1" applyBorder="1" applyAlignment="1">
      <alignment horizontal="center" vertical="center" shrinkToFit="1"/>
    </xf>
    <xf numFmtId="0" fontId="1" fillId="2" borderId="17" xfId="0" applyFont="1" applyFill="1" applyBorder="1" applyAlignment="1">
      <alignment horizontal="center" vertical="center" shrinkToFit="1"/>
    </xf>
    <xf numFmtId="0" fontId="1" fillId="2" borderId="18" xfId="0" applyFont="1" applyFill="1" applyBorder="1" applyAlignment="1">
      <alignment horizontal="center" vertical="center" shrinkToFit="1"/>
    </xf>
    <xf numFmtId="1" fontId="1" fillId="2" borderId="18" xfId="0" applyNumberFormat="1" applyFont="1" applyFill="1" applyBorder="1" applyAlignment="1">
      <alignment horizontal="center" vertical="center" shrinkToFit="1"/>
    </xf>
    <xf numFmtId="1" fontId="1" fillId="2" borderId="19" xfId="0" applyNumberFormat="1" applyFont="1" applyFill="1" applyBorder="1" applyAlignment="1">
      <alignment horizontal="center" vertical="center" shrinkToFit="1"/>
    </xf>
    <xf numFmtId="1" fontId="2" fillId="2" borderId="19" xfId="0" applyNumberFormat="1" applyFont="1" applyFill="1" applyBorder="1" applyAlignment="1">
      <alignment horizontal="center" vertical="center" shrinkToFit="1"/>
    </xf>
    <xf numFmtId="0" fontId="1" fillId="2" borderId="20" xfId="0" applyFont="1" applyFill="1" applyBorder="1" applyAlignment="1">
      <alignment horizontal="center" vertical="center" shrinkToFit="1"/>
    </xf>
    <xf numFmtId="0" fontId="1" fillId="0" borderId="21" xfId="0" applyFont="1" applyFill="1" applyBorder="1" applyAlignment="1">
      <alignment horizontal="center" vertical="center" shrinkToFit="1"/>
    </xf>
    <xf numFmtId="0" fontId="8" fillId="2" borderId="21" xfId="0" applyFont="1" applyFill="1" applyBorder="1" applyAlignment="1">
      <alignment horizontal="center" vertical="center" shrinkToFit="1"/>
    </xf>
    <xf numFmtId="0" fontId="10" fillId="2" borderId="21" xfId="0" applyFont="1" applyFill="1" applyBorder="1" applyAlignment="1">
      <alignment horizontal="center" vertical="center" shrinkToFit="1"/>
    </xf>
    <xf numFmtId="0" fontId="9" fillId="2" borderId="21" xfId="0" applyFont="1" applyFill="1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center" vertical="center" wrapText="1" shrinkToFit="1"/>
    </xf>
    <xf numFmtId="0" fontId="1" fillId="2" borderId="22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23" xfId="0" applyFont="1" applyFill="1" applyBorder="1" applyAlignment="1">
      <alignment horizontal="center" vertical="center" shrinkToFit="1"/>
    </xf>
    <xf numFmtId="178" fontId="1" fillId="2" borderId="1" xfId="0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 shrinkToFit="1"/>
    </xf>
    <xf numFmtId="179" fontId="1" fillId="2" borderId="1" xfId="0" applyNumberFormat="1" applyFont="1" applyFill="1" applyBorder="1" applyAlignment="1">
      <alignment horizontal="center" vertical="center" shrinkToFit="1"/>
    </xf>
    <xf numFmtId="49" fontId="1" fillId="2" borderId="1" xfId="0" applyNumberFormat="1" applyFont="1" applyFill="1" applyBorder="1" applyAlignment="1">
      <alignment horizontal="center" vertical="center" shrinkToFi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3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180" fontId="1" fillId="2" borderId="1" xfId="0" applyNumberFormat="1" applyFont="1" applyFill="1" applyBorder="1" applyAlignment="1">
      <alignment horizontal="center" vertical="center"/>
    </xf>
    <xf numFmtId="180" fontId="1" fillId="2" borderId="1" xfId="0" applyNumberFormat="1" applyFont="1" applyFill="1" applyBorder="1" applyAlignment="1">
      <alignment horizontal="center" vertical="center" shrinkToFit="1"/>
    </xf>
    <xf numFmtId="2" fontId="11" fillId="0" borderId="1" xfId="0" applyNumberFormat="1" applyFont="1" applyFill="1" applyBorder="1" applyAlignment="1">
      <alignment horizontal="center" vertical="center"/>
    </xf>
    <xf numFmtId="181" fontId="1" fillId="2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vertical="center"/>
    </xf>
    <xf numFmtId="0" fontId="1" fillId="0" borderId="4" xfId="0" applyFont="1" applyFill="1" applyBorder="1" applyAlignment="1"/>
    <xf numFmtId="0" fontId="11" fillId="0" borderId="4" xfId="0" applyFont="1" applyFill="1" applyBorder="1" applyAlignment="1">
      <alignment vertical="center" wrapText="1"/>
    </xf>
    <xf numFmtId="178" fontId="1" fillId="0" borderId="4" xfId="0" applyNumberFormat="1" applyFont="1" applyFill="1" applyBorder="1" applyAlignment="1"/>
    <xf numFmtId="0" fontId="1" fillId="0" borderId="5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2" fillId="0" borderId="1" xfId="50" applyFont="1" applyFill="1" applyBorder="1" applyAlignment="1">
      <alignment horizontal="center" vertical="center" wrapText="1"/>
    </xf>
    <xf numFmtId="0" fontId="2" fillId="0" borderId="24" xfId="51" applyFont="1" applyFill="1" applyBorder="1" applyAlignment="1">
      <alignment horizontal="center" vertical="center" wrapText="1"/>
    </xf>
    <xf numFmtId="0" fontId="2" fillId="0" borderId="25" xfId="50" applyFont="1" applyFill="1" applyBorder="1" applyAlignment="1">
      <alignment horizontal="center" vertical="center" wrapText="1"/>
    </xf>
    <xf numFmtId="0" fontId="2" fillId="0" borderId="26" xfId="50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7" xfId="5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182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0" fontId="13" fillId="2" borderId="1" xfId="52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82" fontId="13" fillId="3" borderId="1" xfId="52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52" applyFont="1" applyFill="1" applyBorder="1" applyAlignment="1">
      <alignment horizontal="center" vertical="center" wrapText="1"/>
    </xf>
    <xf numFmtId="0" fontId="16" fillId="0" borderId="1" xfId="52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9" fillId="0" borderId="1" xfId="49" applyFont="1" applyFill="1" applyBorder="1" applyAlignment="1">
      <alignment horizontal="center" vertical="center" wrapText="1"/>
    </xf>
    <xf numFmtId="0" fontId="20" fillId="0" borderId="1" xfId="49" applyFont="1" applyFill="1" applyBorder="1" applyAlignment="1">
      <alignment horizontal="center" vertical="center" wrapText="1"/>
    </xf>
    <xf numFmtId="0" fontId="20" fillId="3" borderId="1" xfId="49" applyFont="1" applyFill="1" applyBorder="1" applyAlignment="1">
      <alignment horizontal="center" vertical="center" wrapText="1"/>
    </xf>
    <xf numFmtId="0" fontId="21" fillId="0" borderId="1" xfId="49" applyFont="1" applyFill="1" applyBorder="1" applyAlignment="1">
      <alignment horizontal="center" vertical="center" wrapText="1"/>
    </xf>
    <xf numFmtId="0" fontId="15" fillId="0" borderId="1" xfId="49" applyFont="1" applyFill="1" applyBorder="1" applyAlignment="1">
      <alignment horizontal="center" vertical="center" wrapText="1"/>
    </xf>
    <xf numFmtId="178" fontId="1" fillId="0" borderId="1" xfId="49" applyNumberFormat="1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3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3" borderId="1" xfId="49" applyFont="1" applyFill="1" applyBorder="1" applyAlignment="1">
      <alignment horizontal="center" vertical="center" wrapText="1"/>
    </xf>
    <xf numFmtId="0" fontId="13" fillId="0" borderId="1" xfId="49" applyFont="1" applyFill="1" applyBorder="1" applyAlignment="1">
      <alignment horizontal="center" vertical="center" wrapText="1"/>
    </xf>
    <xf numFmtId="2" fontId="13" fillId="3" borderId="1" xfId="49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3" fillId="3" borderId="1" xfId="49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" xfId="50"/>
    <cellStyle name="常规 2 2 2" xfId="51"/>
    <cellStyle name="常规 2 2" xfId="52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6&#24180;&#32508;&#21512;&#20859;&#25252;\2026&#24180;&#24230;&#35774;&#26045;&#37327;\&#26465;&#32447;\&#20859;&#25252;&#36153;&#27979;&#31639;&#65288;&#26679;&#65289;14&#29616;&#34892;&#20215;(&#22478;&#24066;&#25903;&#36335;&#21644;&#20892;&#26449;&#20844;&#36335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南片"/>
      <sheetName val="中片"/>
      <sheetName val="北片"/>
      <sheetName val="农村"/>
      <sheetName val="Sheet6"/>
      <sheetName val="农村 (南)"/>
      <sheetName val="农村 (中)"/>
      <sheetName val="农村 (北)"/>
      <sheetName val="汇总"/>
    </sheetNames>
    <sheetDataSet>
      <sheetData sheetId="0">
        <row r="36">
          <cell r="R36">
            <v>1059041.870032</v>
          </cell>
        </row>
      </sheetData>
      <sheetData sheetId="1"/>
      <sheetData sheetId="2"/>
      <sheetData sheetId="3"/>
      <sheetData sheetId="4"/>
      <sheetData sheetId="5">
        <row r="21">
          <cell r="H21">
            <v>5636.975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opLeftCell="A4" workbookViewId="0">
      <selection activeCell="L18" sqref="L18"/>
    </sheetView>
  </sheetViews>
  <sheetFormatPr defaultColWidth="9" defaultRowHeight="14.25"/>
  <cols>
    <col min="1" max="1" width="9" style="91"/>
    <col min="2" max="2" width="18.125" style="91" customWidth="1"/>
    <col min="3" max="3" width="15.875" style="91" customWidth="1"/>
    <col min="4" max="4" width="15.625" style="91" customWidth="1"/>
    <col min="5" max="5" width="9" style="91"/>
    <col min="6" max="7" width="11.5083333333333" style="91" hidden="1" customWidth="1"/>
    <col min="8" max="9" width="11.5083333333333" style="91" customWidth="1"/>
    <col min="10" max="10" width="10.625" style="91" customWidth="1"/>
    <col min="11" max="11" width="9" style="91"/>
    <col min="12" max="14" width="11.5" style="91"/>
    <col min="15" max="16384" width="9" style="91"/>
  </cols>
  <sheetData>
    <row r="1" s="91" customFormat="1" spans="1:10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</row>
    <row r="2" s="91" customFormat="1" spans="1:10">
      <c r="A2" s="112"/>
      <c r="B2" s="112"/>
      <c r="C2" s="112"/>
      <c r="D2" s="112"/>
      <c r="E2" s="112"/>
      <c r="F2" s="112"/>
      <c r="G2" s="112"/>
      <c r="H2" s="112"/>
      <c r="I2" s="112"/>
      <c r="J2" s="112"/>
    </row>
    <row r="3" s="91" customFormat="1" ht="31.5" spans="1:10">
      <c r="A3" s="112"/>
      <c r="B3" s="112"/>
      <c r="C3" s="112"/>
      <c r="D3" s="112"/>
      <c r="E3" s="112"/>
      <c r="F3" s="112"/>
      <c r="G3" s="112"/>
      <c r="H3" s="112"/>
      <c r="I3" s="112"/>
      <c r="J3" s="113"/>
    </row>
    <row r="4" s="91" customFormat="1" ht="54" customHeight="1" spans="1:10">
      <c r="A4" s="114" t="s">
        <v>1</v>
      </c>
      <c r="B4" s="115" t="s">
        <v>2</v>
      </c>
      <c r="C4" s="115" t="s">
        <v>3</v>
      </c>
      <c r="D4" s="115" t="s">
        <v>4</v>
      </c>
      <c r="E4" s="115" t="s">
        <v>5</v>
      </c>
      <c r="F4" s="115" t="s">
        <v>6</v>
      </c>
      <c r="G4" s="115" t="s">
        <v>7</v>
      </c>
      <c r="H4" s="115" t="s">
        <v>8</v>
      </c>
      <c r="I4" s="115" t="s">
        <v>7</v>
      </c>
      <c r="J4" s="116" t="s">
        <v>9</v>
      </c>
    </row>
    <row r="5" s="91" customFormat="1" ht="35" customHeight="1" spans="1:10">
      <c r="A5" s="117">
        <v>1</v>
      </c>
      <c r="B5" s="118" t="s">
        <v>10</v>
      </c>
      <c r="C5" s="118"/>
      <c r="D5" s="119">
        <v>7484</v>
      </c>
      <c r="E5" s="118" t="s">
        <v>11</v>
      </c>
      <c r="F5" s="118">
        <v>12.7</v>
      </c>
      <c r="G5" s="118">
        <f t="shared" ref="G5:G16" si="0">D5*F5</f>
        <v>95046.8</v>
      </c>
      <c r="H5" s="118">
        <v>12.66</v>
      </c>
      <c r="I5" s="120">
        <f t="shared" ref="I5:I16" si="1">D5*H5</f>
        <v>94747.44</v>
      </c>
      <c r="J5" s="121"/>
    </row>
    <row r="6" s="91" customFormat="1" ht="35" customHeight="1" spans="1:10">
      <c r="A6" s="117">
        <v>2</v>
      </c>
      <c r="B6" s="118" t="s">
        <v>12</v>
      </c>
      <c r="C6" s="118" t="s">
        <v>13</v>
      </c>
      <c r="D6" s="119">
        <v>16012</v>
      </c>
      <c r="E6" s="118" t="s">
        <v>11</v>
      </c>
      <c r="F6" s="118">
        <v>12.7</v>
      </c>
      <c r="G6" s="118">
        <f t="shared" si="0"/>
        <v>203352.4</v>
      </c>
      <c r="H6" s="118">
        <v>12.66</v>
      </c>
      <c r="I6" s="120">
        <f t="shared" si="1"/>
        <v>202711.92</v>
      </c>
      <c r="J6" s="122"/>
    </row>
    <row r="7" s="91" customFormat="1" ht="35" customHeight="1" spans="1:10">
      <c r="A7" s="117">
        <v>3</v>
      </c>
      <c r="B7" s="118" t="s">
        <v>14</v>
      </c>
      <c r="C7" s="118" t="s">
        <v>15</v>
      </c>
      <c r="D7" s="119">
        <v>5112</v>
      </c>
      <c r="E7" s="118" t="s">
        <v>16</v>
      </c>
      <c r="F7" s="118">
        <v>7.87</v>
      </c>
      <c r="G7" s="118">
        <f t="shared" si="0"/>
        <v>40231.44</v>
      </c>
      <c r="H7" s="118">
        <v>7.86</v>
      </c>
      <c r="I7" s="120">
        <f t="shared" si="1"/>
        <v>40180.32</v>
      </c>
      <c r="J7" s="122"/>
    </row>
    <row r="8" s="91" customFormat="1" ht="35" customHeight="1" spans="1:10">
      <c r="A8" s="117">
        <v>4</v>
      </c>
      <c r="B8" s="118" t="s">
        <v>17</v>
      </c>
      <c r="C8" s="118" t="s">
        <v>18</v>
      </c>
      <c r="D8" s="119">
        <v>3153</v>
      </c>
      <c r="E8" s="118" t="s">
        <v>11</v>
      </c>
      <c r="F8" s="118">
        <v>12.7</v>
      </c>
      <c r="G8" s="118">
        <f t="shared" si="0"/>
        <v>40043.1</v>
      </c>
      <c r="H8" s="118">
        <v>12.66</v>
      </c>
      <c r="I8" s="120">
        <f t="shared" si="1"/>
        <v>39916.98</v>
      </c>
      <c r="J8" s="120" t="s">
        <v>19</v>
      </c>
    </row>
    <row r="9" s="91" customFormat="1" ht="35" customHeight="1" spans="1:10">
      <c r="A9" s="117">
        <v>5</v>
      </c>
      <c r="B9" s="118" t="s">
        <v>20</v>
      </c>
      <c r="C9" s="118" t="s">
        <v>21</v>
      </c>
      <c r="D9" s="119">
        <v>3348</v>
      </c>
      <c r="E9" s="118" t="s">
        <v>16</v>
      </c>
      <c r="F9" s="118">
        <v>7.87</v>
      </c>
      <c r="G9" s="118">
        <f t="shared" si="0"/>
        <v>26348.76</v>
      </c>
      <c r="H9" s="118">
        <v>7.86</v>
      </c>
      <c r="I9" s="120">
        <f t="shared" si="1"/>
        <v>26315.28</v>
      </c>
      <c r="J9" s="120"/>
    </row>
    <row r="10" s="91" customFormat="1" ht="35" customHeight="1" spans="1:10">
      <c r="A10" s="117">
        <v>6</v>
      </c>
      <c r="B10" s="123" t="s">
        <v>17</v>
      </c>
      <c r="C10" s="122" t="s">
        <v>22</v>
      </c>
      <c r="D10" s="119">
        <v>5786</v>
      </c>
      <c r="E10" s="118" t="s">
        <v>11</v>
      </c>
      <c r="F10" s="118">
        <v>12.7</v>
      </c>
      <c r="G10" s="118">
        <f t="shared" si="0"/>
        <v>73482.2</v>
      </c>
      <c r="H10" s="118">
        <v>12.66</v>
      </c>
      <c r="I10" s="120">
        <f t="shared" si="1"/>
        <v>73250.76</v>
      </c>
      <c r="J10" s="120" t="s">
        <v>19</v>
      </c>
    </row>
    <row r="11" s="91" customFormat="1" ht="35" customHeight="1" spans="1:10">
      <c r="A11" s="117">
        <v>7</v>
      </c>
      <c r="B11" s="118" t="s">
        <v>23</v>
      </c>
      <c r="C11" s="118" t="s">
        <v>24</v>
      </c>
      <c r="D11" s="119">
        <v>1140</v>
      </c>
      <c r="E11" s="118" t="s">
        <v>25</v>
      </c>
      <c r="F11" s="118">
        <v>6.31</v>
      </c>
      <c r="G11" s="118">
        <f t="shared" si="0"/>
        <v>7193.4</v>
      </c>
      <c r="H11" s="118">
        <v>6.11</v>
      </c>
      <c r="I11" s="120">
        <f t="shared" si="1"/>
        <v>6965.4</v>
      </c>
      <c r="J11" s="120"/>
    </row>
    <row r="12" s="91" customFormat="1" ht="35" customHeight="1" spans="1:10">
      <c r="A12" s="117">
        <v>8</v>
      </c>
      <c r="B12" s="118" t="s">
        <v>17</v>
      </c>
      <c r="C12" s="118" t="s">
        <v>26</v>
      </c>
      <c r="D12" s="119">
        <v>4306</v>
      </c>
      <c r="E12" s="118" t="s">
        <v>11</v>
      </c>
      <c r="F12" s="118">
        <v>12.7</v>
      </c>
      <c r="G12" s="118">
        <f t="shared" si="0"/>
        <v>54686.2</v>
      </c>
      <c r="H12" s="118">
        <v>12.66</v>
      </c>
      <c r="I12" s="120">
        <f t="shared" si="1"/>
        <v>54513.96</v>
      </c>
      <c r="J12" s="120" t="s">
        <v>19</v>
      </c>
    </row>
    <row r="13" s="91" customFormat="1" ht="35" customHeight="1" spans="1:10">
      <c r="A13" s="117">
        <v>9</v>
      </c>
      <c r="B13" s="123" t="s">
        <v>27</v>
      </c>
      <c r="C13" s="122" t="s">
        <v>28</v>
      </c>
      <c r="D13" s="119">
        <v>4317</v>
      </c>
      <c r="E13" s="118" t="s">
        <v>11</v>
      </c>
      <c r="F13" s="118">
        <v>12.7</v>
      </c>
      <c r="G13" s="118">
        <f t="shared" si="0"/>
        <v>54825.9</v>
      </c>
      <c r="H13" s="118">
        <v>12.66</v>
      </c>
      <c r="I13" s="120">
        <f t="shared" si="1"/>
        <v>54653.22</v>
      </c>
      <c r="J13" s="120" t="s">
        <v>19</v>
      </c>
    </row>
    <row r="14" s="91" customFormat="1" ht="35" customHeight="1" spans="1:10">
      <c r="A14" s="117">
        <v>10</v>
      </c>
      <c r="B14" s="124" t="s">
        <v>29</v>
      </c>
      <c r="C14" s="124" t="s">
        <v>30</v>
      </c>
      <c r="D14" s="119">
        <v>5327</v>
      </c>
      <c r="E14" s="125" t="s">
        <v>11</v>
      </c>
      <c r="F14" s="118">
        <v>12.7</v>
      </c>
      <c r="G14" s="118">
        <f t="shared" si="0"/>
        <v>67652.9</v>
      </c>
      <c r="H14" s="118">
        <v>12.66</v>
      </c>
      <c r="I14" s="120">
        <f t="shared" si="1"/>
        <v>67439.82</v>
      </c>
      <c r="J14" s="126"/>
    </row>
    <row r="15" s="91" customFormat="1" ht="35" customHeight="1" spans="1:10">
      <c r="A15" s="117">
        <v>11</v>
      </c>
      <c r="B15" s="124" t="s">
        <v>31</v>
      </c>
      <c r="C15" s="124" t="s">
        <v>32</v>
      </c>
      <c r="D15" s="119">
        <v>17126</v>
      </c>
      <c r="E15" s="118" t="s">
        <v>11</v>
      </c>
      <c r="F15" s="118">
        <v>12.7</v>
      </c>
      <c r="G15" s="118">
        <f t="shared" si="0"/>
        <v>217500.2</v>
      </c>
      <c r="H15" s="118">
        <v>12.66</v>
      </c>
      <c r="I15" s="120">
        <f t="shared" si="1"/>
        <v>216815.16</v>
      </c>
      <c r="J15" s="120" t="s">
        <v>19</v>
      </c>
    </row>
    <row r="16" s="91" customFormat="1" ht="35" customHeight="1" spans="1:10">
      <c r="A16" s="117">
        <v>12</v>
      </c>
      <c r="B16" s="127" t="s">
        <v>33</v>
      </c>
      <c r="C16" s="124" t="s">
        <v>34</v>
      </c>
      <c r="D16" s="119">
        <v>2788</v>
      </c>
      <c r="E16" s="124" t="s">
        <v>25</v>
      </c>
      <c r="F16" s="118">
        <v>6.31</v>
      </c>
      <c r="G16" s="118">
        <f t="shared" si="0"/>
        <v>17592.28</v>
      </c>
      <c r="H16" s="118">
        <v>6.11</v>
      </c>
      <c r="I16" s="120">
        <f t="shared" si="1"/>
        <v>17034.68</v>
      </c>
      <c r="J16" s="126"/>
    </row>
    <row r="17" s="91" customFormat="1" ht="38" customHeight="1" spans="1:12">
      <c r="A17" s="109" t="s">
        <v>35</v>
      </c>
      <c r="B17" s="109"/>
      <c r="C17" s="109"/>
      <c r="D17" s="109">
        <f t="shared" ref="D17:I17" si="2">SUM(D5:D16)</f>
        <v>75899</v>
      </c>
      <c r="E17" s="128"/>
      <c r="F17" s="128"/>
      <c r="G17" s="111">
        <f t="shared" si="2"/>
        <v>897955.58</v>
      </c>
      <c r="H17" s="128"/>
      <c r="I17" s="111">
        <f t="shared" si="2"/>
        <v>894544.94</v>
      </c>
      <c r="J17" s="128"/>
      <c r="L17" s="91">
        <f>I17+行道树!J11</f>
        <v>1108922.94</v>
      </c>
    </row>
  </sheetData>
  <mergeCells count="2">
    <mergeCell ref="A17:C17"/>
    <mergeCell ref="A1:J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K11" sqref="K11"/>
    </sheetView>
  </sheetViews>
  <sheetFormatPr defaultColWidth="9" defaultRowHeight="14.25"/>
  <cols>
    <col min="1" max="2" width="9" style="91"/>
    <col min="3" max="3" width="21.125" style="91" customWidth="1"/>
    <col min="4" max="10" width="12.625" style="91" customWidth="1"/>
    <col min="11" max="11" width="19" style="91" customWidth="1"/>
    <col min="12" max="16384" width="9" style="91"/>
  </cols>
  <sheetData>
    <row r="1" s="91" customFormat="1" ht="22.5" spans="1:11">
      <c r="A1" s="92" t="s">
        <v>36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="91" customFormat="1" spans="1:11">
      <c r="A2" s="93" t="s">
        <v>1</v>
      </c>
      <c r="B2" s="93" t="s">
        <v>37</v>
      </c>
      <c r="C2" s="93" t="s">
        <v>38</v>
      </c>
      <c r="D2" s="94" t="s">
        <v>39</v>
      </c>
      <c r="E2" s="95"/>
      <c r="F2" s="95"/>
      <c r="G2" s="96" t="s">
        <v>40</v>
      </c>
      <c r="H2" s="96" t="s">
        <v>41</v>
      </c>
      <c r="I2" s="96" t="s">
        <v>42</v>
      </c>
      <c r="J2" s="96" t="s">
        <v>43</v>
      </c>
      <c r="K2" s="97" t="s">
        <v>9</v>
      </c>
    </row>
    <row r="3" s="91" customFormat="1" spans="1:11">
      <c r="A3" s="98"/>
      <c r="B3" s="98"/>
      <c r="C3" s="98"/>
      <c r="D3" s="96" t="s">
        <v>44</v>
      </c>
      <c r="E3" s="96" t="s">
        <v>45</v>
      </c>
      <c r="F3" s="96" t="s">
        <v>46</v>
      </c>
      <c r="G3" s="96"/>
      <c r="H3" s="96"/>
      <c r="I3" s="96"/>
      <c r="J3" s="96"/>
      <c r="K3" s="99"/>
    </row>
    <row r="4" s="91" customFormat="1" ht="35" customHeight="1" spans="1:11">
      <c r="A4" s="100">
        <v>1</v>
      </c>
      <c r="B4" s="100" t="s">
        <v>47</v>
      </c>
      <c r="C4" s="100" t="s">
        <v>48</v>
      </c>
      <c r="D4" s="100">
        <v>1</v>
      </c>
      <c r="E4" s="100">
        <v>78</v>
      </c>
      <c r="F4" s="100">
        <v>37</v>
      </c>
      <c r="G4" s="101">
        <f t="shared" ref="G4:G10" si="0">D4*70.4</f>
        <v>70.4</v>
      </c>
      <c r="H4" s="101">
        <f t="shared" ref="H4:H10" si="1">E4*109.53</f>
        <v>8543.34</v>
      </c>
      <c r="I4" s="101">
        <f t="shared" ref="I4:I10" si="2">F4*149.12</f>
        <v>5517.44</v>
      </c>
      <c r="J4" s="101">
        <f t="shared" ref="J4:J10" si="3">G4+H4+I4</f>
        <v>14131.18</v>
      </c>
      <c r="K4" s="102"/>
    </row>
    <row r="5" s="91" customFormat="1" ht="35" customHeight="1" spans="1:11">
      <c r="A5" s="100">
        <v>2</v>
      </c>
      <c r="B5" s="100" t="s">
        <v>13</v>
      </c>
      <c r="C5" s="100" t="s">
        <v>49</v>
      </c>
      <c r="D5" s="103">
        <v>8</v>
      </c>
      <c r="E5" s="103">
        <v>300</v>
      </c>
      <c r="F5" s="103">
        <v>94</v>
      </c>
      <c r="G5" s="101">
        <f t="shared" si="0"/>
        <v>563.2</v>
      </c>
      <c r="H5" s="101">
        <f t="shared" si="1"/>
        <v>32859</v>
      </c>
      <c r="I5" s="101">
        <f t="shared" si="2"/>
        <v>14017.28</v>
      </c>
      <c r="J5" s="101">
        <f t="shared" si="3"/>
        <v>47439.48</v>
      </c>
      <c r="K5" s="104" t="s">
        <v>50</v>
      </c>
    </row>
    <row r="6" s="91" customFormat="1" ht="35" customHeight="1" spans="1:11">
      <c r="A6" s="100">
        <v>3</v>
      </c>
      <c r="B6" s="100" t="s">
        <v>51</v>
      </c>
      <c r="C6" s="105" t="s">
        <v>52</v>
      </c>
      <c r="D6" s="103">
        <v>5</v>
      </c>
      <c r="E6" s="103">
        <v>61</v>
      </c>
      <c r="F6" s="103">
        <v>0</v>
      </c>
      <c r="G6" s="101">
        <f t="shared" si="0"/>
        <v>352</v>
      </c>
      <c r="H6" s="101">
        <f t="shared" si="1"/>
        <v>6681.33</v>
      </c>
      <c r="I6" s="101">
        <f t="shared" si="2"/>
        <v>0</v>
      </c>
      <c r="J6" s="101">
        <f t="shared" si="3"/>
        <v>7033.33</v>
      </c>
      <c r="K6" s="102"/>
    </row>
    <row r="7" s="91" customFormat="1" ht="35" customHeight="1" spans="1:11">
      <c r="A7" s="100">
        <v>4</v>
      </c>
      <c r="B7" s="104" t="s">
        <v>53</v>
      </c>
      <c r="C7" s="104" t="s">
        <v>54</v>
      </c>
      <c r="D7" s="103">
        <v>0</v>
      </c>
      <c r="E7" s="103">
        <v>410</v>
      </c>
      <c r="F7" s="103">
        <v>53</v>
      </c>
      <c r="G7" s="101">
        <f t="shared" si="0"/>
        <v>0</v>
      </c>
      <c r="H7" s="101">
        <f t="shared" si="1"/>
        <v>44907.3</v>
      </c>
      <c r="I7" s="101">
        <f t="shared" si="2"/>
        <v>7903.36</v>
      </c>
      <c r="J7" s="101">
        <f t="shared" si="3"/>
        <v>52810.66</v>
      </c>
      <c r="K7" s="104" t="s">
        <v>55</v>
      </c>
    </row>
    <row r="8" s="91" customFormat="1" ht="35" customHeight="1" spans="1:11">
      <c r="A8" s="100">
        <v>5</v>
      </c>
      <c r="B8" s="104" t="s">
        <v>56</v>
      </c>
      <c r="C8" s="104" t="s">
        <v>57</v>
      </c>
      <c r="D8" s="103">
        <v>5</v>
      </c>
      <c r="E8" s="103">
        <v>356</v>
      </c>
      <c r="F8" s="103">
        <v>115</v>
      </c>
      <c r="G8" s="101">
        <f t="shared" si="0"/>
        <v>352</v>
      </c>
      <c r="H8" s="101">
        <f t="shared" si="1"/>
        <v>38992.68</v>
      </c>
      <c r="I8" s="101">
        <f t="shared" si="2"/>
        <v>17148.8</v>
      </c>
      <c r="J8" s="101">
        <f t="shared" si="3"/>
        <v>56493.48</v>
      </c>
      <c r="K8" s="104" t="s">
        <v>58</v>
      </c>
    </row>
    <row r="9" s="91" customFormat="1" ht="35" customHeight="1" spans="1:11">
      <c r="A9" s="100">
        <v>6</v>
      </c>
      <c r="B9" s="104" t="s">
        <v>59</v>
      </c>
      <c r="C9" s="106" t="s">
        <v>34</v>
      </c>
      <c r="D9" s="103">
        <v>14</v>
      </c>
      <c r="E9" s="103">
        <v>148</v>
      </c>
      <c r="F9" s="103">
        <v>59</v>
      </c>
      <c r="G9" s="101">
        <f t="shared" si="0"/>
        <v>985.6</v>
      </c>
      <c r="H9" s="101">
        <f t="shared" si="1"/>
        <v>16210.44</v>
      </c>
      <c r="I9" s="101">
        <f t="shared" si="2"/>
        <v>8798.08</v>
      </c>
      <c r="J9" s="101">
        <f t="shared" si="3"/>
        <v>25994.12</v>
      </c>
      <c r="K9" s="107"/>
    </row>
    <row r="10" s="91" customFormat="1" ht="35" customHeight="1" spans="1:11">
      <c r="A10" s="100">
        <v>7</v>
      </c>
      <c r="B10" s="104" t="s">
        <v>60</v>
      </c>
      <c r="C10" s="106" t="s">
        <v>61</v>
      </c>
      <c r="D10" s="103">
        <v>1</v>
      </c>
      <c r="E10" s="103">
        <v>95</v>
      </c>
      <c r="F10" s="103">
        <v>0</v>
      </c>
      <c r="G10" s="101">
        <f t="shared" si="0"/>
        <v>70.4</v>
      </c>
      <c r="H10" s="101">
        <f t="shared" si="1"/>
        <v>10405.35</v>
      </c>
      <c r="I10" s="101">
        <f t="shared" si="2"/>
        <v>0</v>
      </c>
      <c r="J10" s="101">
        <f t="shared" si="3"/>
        <v>10475.75</v>
      </c>
      <c r="K10" s="108"/>
    </row>
    <row r="11" s="91" customFormat="1" ht="35" customHeight="1" spans="1:11">
      <c r="A11" s="109" t="s">
        <v>35</v>
      </c>
      <c r="B11" s="109"/>
      <c r="C11" s="109"/>
      <c r="D11" s="110">
        <f t="shared" ref="D11:J11" si="4">SUM(D4:D10)</f>
        <v>34</v>
      </c>
      <c r="E11" s="110">
        <f t="shared" si="4"/>
        <v>1448</v>
      </c>
      <c r="F11" s="110">
        <f t="shared" si="4"/>
        <v>358</v>
      </c>
      <c r="G11" s="110">
        <f t="shared" si="4"/>
        <v>2393.6</v>
      </c>
      <c r="H11" s="110">
        <f t="shared" si="4"/>
        <v>158599.44</v>
      </c>
      <c r="I11" s="110">
        <f t="shared" si="4"/>
        <v>53384.96</v>
      </c>
      <c r="J11" s="111">
        <f t="shared" si="4"/>
        <v>214378</v>
      </c>
      <c r="K11" s="110"/>
    </row>
  </sheetData>
  <mergeCells count="11">
    <mergeCell ref="A1:K1"/>
    <mergeCell ref="D2:F2"/>
    <mergeCell ref="A11:C11"/>
    <mergeCell ref="A2:A3"/>
    <mergeCell ref="B2:B3"/>
    <mergeCell ref="C2:C3"/>
    <mergeCell ref="G2:G3"/>
    <mergeCell ref="H2:H3"/>
    <mergeCell ref="I2:I3"/>
    <mergeCell ref="J2:J3"/>
    <mergeCell ref="K2:K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9"/>
  <sheetViews>
    <sheetView tabSelected="1" workbookViewId="0">
      <selection activeCell="E6" sqref="E6"/>
    </sheetView>
  </sheetViews>
  <sheetFormatPr defaultColWidth="9" defaultRowHeight="14.25"/>
  <cols>
    <col min="1" max="1" width="12.5" style="1"/>
    <col min="2" max="2" width="16.5" style="1" customWidth="1"/>
    <col min="3" max="3" width="18.5" style="1" customWidth="1"/>
    <col min="4" max="4" width="24.25" style="1" customWidth="1"/>
    <col min="5" max="6" width="9" style="1"/>
    <col min="7" max="7" width="9.375" style="1"/>
    <col min="8" max="16384" width="9" style="1"/>
  </cols>
  <sheetData>
    <row r="1" s="1" customFormat="1" ht="25.5" spans="1:19">
      <c r="A1" s="3" t="s">
        <v>62</v>
      </c>
      <c r="B1" s="3"/>
      <c r="C1" s="3"/>
      <c r="D1" s="3"/>
    </row>
    <row r="2" s="1" customFormat="1" ht="18.75" spans="1:19">
      <c r="A2" s="4" t="s">
        <v>63</v>
      </c>
      <c r="B2" s="4" t="s">
        <v>64</v>
      </c>
      <c r="C2" s="4" t="s">
        <v>65</v>
      </c>
      <c r="D2" s="4" t="s">
        <v>66</v>
      </c>
    </row>
    <row r="3" s="1" customFormat="1" ht="39" customHeight="1" spans="1:19">
      <c r="A3" s="4" t="s">
        <v>67</v>
      </c>
      <c r="B3" s="5" t="s">
        <v>68</v>
      </c>
      <c r="C3" s="6">
        <v>7493</v>
      </c>
      <c r="D3" s="6">
        <f>[1]南片!R36</f>
        <v>1059041.870032</v>
      </c>
    </row>
    <row r="4" s="1" customFormat="1" ht="39" customHeight="1" spans="1:19">
      <c r="A4" s="4"/>
      <c r="B4" s="5" t="s">
        <v>69</v>
      </c>
      <c r="C4" s="6">
        <v>250</v>
      </c>
      <c r="D4" s="6">
        <f>'[1]农村 (南)'!H21</f>
        <v>5636.975</v>
      </c>
    </row>
    <row r="5" s="1" customFormat="1" ht="39" customHeight="1" spans="1:19">
      <c r="A5" s="4"/>
      <c r="B5" s="7" t="s">
        <v>70</v>
      </c>
      <c r="C5" s="8">
        <f>SUM(C3:C4)</f>
        <v>7743</v>
      </c>
      <c r="D5" s="8">
        <f>SUM(D3:D4)</f>
        <v>1064678.845032</v>
      </c>
    </row>
    <row r="6" s="2" customFormat="1" ht="38" customHeight="1" spans="1:19">
      <c r="A6" s="9" t="s">
        <v>71</v>
      </c>
      <c r="B6" s="10"/>
      <c r="C6" s="11"/>
      <c r="D6" s="12">
        <v>963340.06</v>
      </c>
    </row>
    <row r="10" ht="18.75" spans="1:19">
      <c r="A10" s="13" t="s">
        <v>1</v>
      </c>
      <c r="B10" s="14" t="s">
        <v>72</v>
      </c>
      <c r="C10" s="15" t="s">
        <v>73</v>
      </c>
      <c r="D10" s="15"/>
      <c r="E10" s="15" t="s">
        <v>74</v>
      </c>
      <c r="F10" s="16" t="s">
        <v>75</v>
      </c>
      <c r="G10" s="16" t="s">
        <v>76</v>
      </c>
      <c r="H10" s="16" t="s">
        <v>77</v>
      </c>
      <c r="I10" s="17" t="s">
        <v>60</v>
      </c>
      <c r="J10" s="17" t="s">
        <v>78</v>
      </c>
      <c r="K10" s="17" t="s">
        <v>79</v>
      </c>
      <c r="L10" s="17" t="s">
        <v>13</v>
      </c>
      <c r="M10" s="17" t="s">
        <v>56</v>
      </c>
      <c r="N10" s="17" t="s">
        <v>51</v>
      </c>
      <c r="O10" s="18" t="s">
        <v>80</v>
      </c>
      <c r="P10" s="19" t="s">
        <v>81</v>
      </c>
      <c r="Q10" s="19" t="s">
        <v>82</v>
      </c>
      <c r="R10" s="19" t="s">
        <v>83</v>
      </c>
      <c r="S10" s="20" t="s">
        <v>9</v>
      </c>
    </row>
    <row r="11" ht="18.75" spans="1:19">
      <c r="A11" s="21"/>
      <c r="B11" s="22"/>
      <c r="C11" s="23" t="s">
        <v>84</v>
      </c>
      <c r="D11" s="23"/>
      <c r="E11" s="23"/>
      <c r="F11" s="24" t="s">
        <v>85</v>
      </c>
      <c r="G11" s="24" t="s">
        <v>85</v>
      </c>
      <c r="H11" s="24" t="s">
        <v>86</v>
      </c>
      <c r="I11" s="25" t="s">
        <v>87</v>
      </c>
      <c r="J11" s="25" t="s">
        <v>88</v>
      </c>
      <c r="K11" s="24" t="s">
        <v>89</v>
      </c>
      <c r="L11" s="24" t="s">
        <v>90</v>
      </c>
      <c r="M11" s="24" t="s">
        <v>91</v>
      </c>
      <c r="N11" s="24" t="s">
        <v>52</v>
      </c>
      <c r="O11" s="26"/>
      <c r="P11" s="27"/>
      <c r="Q11" s="27"/>
      <c r="R11" s="27"/>
      <c r="S11" s="28"/>
    </row>
    <row r="12" spans="1:19">
      <c r="A12" s="29"/>
      <c r="B12" s="30"/>
      <c r="C12" s="30" t="s">
        <v>92</v>
      </c>
      <c r="D12" s="30"/>
      <c r="E12" s="30"/>
      <c r="F12" s="31">
        <v>677</v>
      </c>
      <c r="G12" s="31">
        <v>666</v>
      </c>
      <c r="H12" s="31">
        <v>562</v>
      </c>
      <c r="I12" s="32">
        <v>315</v>
      </c>
      <c r="J12" s="32">
        <v>715</v>
      </c>
      <c r="K12" s="31">
        <v>1756.9</v>
      </c>
      <c r="L12" s="31">
        <v>730</v>
      </c>
      <c r="M12" s="31">
        <v>1750</v>
      </c>
      <c r="N12" s="31">
        <v>320.6</v>
      </c>
      <c r="O12" s="33">
        <f>IF(SUM(F12:N12)=0,"",SUM(F12:N12))</f>
        <v>7492.5</v>
      </c>
      <c r="P12" s="34"/>
      <c r="Q12" s="34"/>
      <c r="R12" s="34"/>
      <c r="S12" s="35"/>
    </row>
    <row r="13" spans="1:19">
      <c r="A13" s="36"/>
      <c r="B13" s="37"/>
      <c r="C13" s="37" t="s">
        <v>93</v>
      </c>
      <c r="D13" s="37"/>
      <c r="E13" s="37"/>
      <c r="F13" s="31">
        <v>20</v>
      </c>
      <c r="G13" s="31">
        <v>20</v>
      </c>
      <c r="H13" s="31">
        <v>20</v>
      </c>
      <c r="I13" s="32">
        <v>20</v>
      </c>
      <c r="J13" s="32">
        <v>20</v>
      </c>
      <c r="K13" s="31">
        <v>24</v>
      </c>
      <c r="L13" s="31">
        <v>24</v>
      </c>
      <c r="M13" s="31">
        <v>20</v>
      </c>
      <c r="N13" s="31">
        <v>20</v>
      </c>
      <c r="O13" s="38"/>
      <c r="P13" s="39"/>
      <c r="Q13" s="39"/>
      <c r="R13" s="39"/>
      <c r="S13" s="40"/>
    </row>
    <row r="14" ht="20.25" spans="1:19">
      <c r="A14" s="29">
        <v>1</v>
      </c>
      <c r="B14" s="30" t="s">
        <v>94</v>
      </c>
      <c r="C14" s="30" t="s">
        <v>95</v>
      </c>
      <c r="D14" s="30"/>
      <c r="E14" s="30" t="s">
        <v>96</v>
      </c>
      <c r="F14" s="41"/>
      <c r="G14" s="41"/>
      <c r="H14" s="41"/>
      <c r="I14" s="42"/>
      <c r="J14" s="42"/>
      <c r="K14" s="41"/>
      <c r="L14" s="41"/>
      <c r="M14" s="41"/>
      <c r="N14" s="41"/>
      <c r="O14" s="41" t="str">
        <f>IF(SUM(F14:N14)=0,"",SUM(F14:N14))</f>
        <v/>
      </c>
      <c r="P14" s="43">
        <v>0.5</v>
      </c>
      <c r="Q14" s="43">
        <v>34412.82</v>
      </c>
      <c r="R14" s="44" t="str">
        <f t="shared" ref="R14:R44" si="0">IF(O14="","",O14*Q14)</f>
        <v/>
      </c>
      <c r="S14" s="35"/>
    </row>
    <row r="15" ht="20.25" spans="1:19">
      <c r="A15" s="29">
        <v>2</v>
      </c>
      <c r="B15" s="30" t="s">
        <v>97</v>
      </c>
      <c r="C15" s="45" t="s">
        <v>98</v>
      </c>
      <c r="D15" s="30" t="s">
        <v>99</v>
      </c>
      <c r="E15" s="30" t="s">
        <v>96</v>
      </c>
      <c r="F15" s="46"/>
      <c r="G15" s="46"/>
      <c r="H15" s="46"/>
      <c r="I15" s="47"/>
      <c r="J15" s="47"/>
      <c r="K15" s="46"/>
      <c r="L15" s="46"/>
      <c r="M15" s="46"/>
      <c r="N15" s="46"/>
      <c r="O15" s="41">
        <f t="shared" ref="O15:O44" si="1">SUM(F15:N15)</f>
        <v>0</v>
      </c>
      <c r="P15" s="43">
        <v>3</v>
      </c>
      <c r="Q15" s="43">
        <v>38145.61</v>
      </c>
      <c r="R15" s="44">
        <f t="shared" si="0"/>
        <v>0</v>
      </c>
      <c r="S15" s="35"/>
    </row>
    <row r="16" ht="20.25" spans="1:19">
      <c r="A16" s="29">
        <v>3</v>
      </c>
      <c r="B16" s="30" t="s">
        <v>100</v>
      </c>
      <c r="C16" s="30"/>
      <c r="D16" s="30" t="s">
        <v>101</v>
      </c>
      <c r="E16" s="30" t="s">
        <v>96</v>
      </c>
      <c r="F16" s="46"/>
      <c r="G16" s="46"/>
      <c r="H16" s="46"/>
      <c r="I16" s="47"/>
      <c r="J16" s="47"/>
      <c r="K16" s="46"/>
      <c r="L16" s="46"/>
      <c r="M16" s="46"/>
      <c r="N16" s="46"/>
      <c r="O16" s="41">
        <f t="shared" si="1"/>
        <v>0</v>
      </c>
      <c r="P16" s="43">
        <v>4</v>
      </c>
      <c r="Q16" s="43">
        <v>51353.33</v>
      </c>
      <c r="R16" s="44">
        <f t="shared" si="0"/>
        <v>0</v>
      </c>
      <c r="S16" s="35"/>
    </row>
    <row r="17" ht="20.25" spans="1:19">
      <c r="A17" s="29">
        <v>4</v>
      </c>
      <c r="B17" s="30" t="s">
        <v>102</v>
      </c>
      <c r="C17" s="30"/>
      <c r="D17" s="30" t="s">
        <v>103</v>
      </c>
      <c r="E17" s="30" t="s">
        <v>96</v>
      </c>
      <c r="F17" s="46"/>
      <c r="G17" s="46"/>
      <c r="H17" s="46"/>
      <c r="I17" s="47"/>
      <c r="J17" s="47"/>
      <c r="K17" s="46"/>
      <c r="L17" s="46"/>
      <c r="M17" s="46"/>
      <c r="N17" s="46"/>
      <c r="O17" s="41">
        <f t="shared" si="1"/>
        <v>0</v>
      </c>
      <c r="P17" s="43">
        <v>6</v>
      </c>
      <c r="Q17" s="43">
        <v>77473.21</v>
      </c>
      <c r="R17" s="44">
        <f t="shared" si="0"/>
        <v>0</v>
      </c>
      <c r="S17" s="35"/>
    </row>
    <row r="18" ht="20.25" spans="1:19">
      <c r="A18" s="29">
        <v>5</v>
      </c>
      <c r="B18" s="30" t="s">
        <v>104</v>
      </c>
      <c r="C18" s="30"/>
      <c r="D18" s="30" t="s">
        <v>105</v>
      </c>
      <c r="E18" s="30" t="s">
        <v>96</v>
      </c>
      <c r="F18" s="46"/>
      <c r="G18" s="46"/>
      <c r="H18" s="46"/>
      <c r="I18" s="47"/>
      <c r="J18" s="47"/>
      <c r="K18" s="46"/>
      <c r="L18" s="46"/>
      <c r="M18" s="46"/>
      <c r="N18" s="46"/>
      <c r="O18" s="41">
        <f t="shared" si="1"/>
        <v>0</v>
      </c>
      <c r="P18" s="43">
        <v>9</v>
      </c>
      <c r="Q18" s="43">
        <v>116505.35</v>
      </c>
      <c r="R18" s="44">
        <f t="shared" si="0"/>
        <v>0</v>
      </c>
      <c r="S18" s="35"/>
    </row>
    <row r="19" ht="20.25" spans="1:19">
      <c r="A19" s="29">
        <v>6</v>
      </c>
      <c r="B19" s="30" t="s">
        <v>106</v>
      </c>
      <c r="C19" s="45" t="s">
        <v>107</v>
      </c>
      <c r="D19" s="30" t="s">
        <v>99</v>
      </c>
      <c r="E19" s="30" t="s">
        <v>96</v>
      </c>
      <c r="F19" s="46"/>
      <c r="G19" s="46"/>
      <c r="H19" s="46"/>
      <c r="I19" s="47"/>
      <c r="J19" s="47"/>
      <c r="K19" s="46"/>
      <c r="L19" s="46"/>
      <c r="M19" s="46"/>
      <c r="N19" s="46"/>
      <c r="O19" s="41">
        <f t="shared" si="1"/>
        <v>0</v>
      </c>
      <c r="P19" s="43">
        <v>4</v>
      </c>
      <c r="Q19" s="43">
        <v>50727.39</v>
      </c>
      <c r="R19" s="44">
        <f t="shared" si="0"/>
        <v>0</v>
      </c>
      <c r="S19" s="35"/>
    </row>
    <row r="20" ht="20.25" spans="1:19">
      <c r="A20" s="29">
        <v>7</v>
      </c>
      <c r="B20" s="30" t="s">
        <v>108</v>
      </c>
      <c r="C20" s="30"/>
      <c r="D20" s="30" t="s">
        <v>101</v>
      </c>
      <c r="E20" s="30" t="s">
        <v>96</v>
      </c>
      <c r="F20" s="46"/>
      <c r="G20" s="46"/>
      <c r="H20" s="46"/>
      <c r="I20" s="47"/>
      <c r="J20" s="47"/>
      <c r="K20" s="46"/>
      <c r="L20" s="46"/>
      <c r="M20" s="46"/>
      <c r="N20" s="46"/>
      <c r="O20" s="41">
        <f t="shared" si="1"/>
        <v>0</v>
      </c>
      <c r="P20" s="43">
        <v>5</v>
      </c>
      <c r="Q20" s="43">
        <v>63865.28</v>
      </c>
      <c r="R20" s="44">
        <f t="shared" si="0"/>
        <v>0</v>
      </c>
      <c r="S20" s="35"/>
    </row>
    <row r="21" ht="20.25" spans="1:19">
      <c r="A21" s="29">
        <v>8</v>
      </c>
      <c r="B21" s="30" t="s">
        <v>109</v>
      </c>
      <c r="C21" s="30"/>
      <c r="D21" s="30" t="s">
        <v>103</v>
      </c>
      <c r="E21" s="30" t="s">
        <v>96</v>
      </c>
      <c r="F21" s="46"/>
      <c r="G21" s="46"/>
      <c r="H21" s="46"/>
      <c r="I21" s="47"/>
      <c r="J21" s="47"/>
      <c r="K21" s="46"/>
      <c r="L21" s="46"/>
      <c r="M21" s="46"/>
      <c r="N21" s="46"/>
      <c r="O21" s="41">
        <f t="shared" si="1"/>
        <v>0</v>
      </c>
      <c r="P21" s="43">
        <v>7</v>
      </c>
      <c r="Q21" s="43">
        <v>89880.45</v>
      </c>
      <c r="R21" s="44">
        <f t="shared" si="0"/>
        <v>0</v>
      </c>
      <c r="S21" s="35"/>
    </row>
    <row r="22" ht="20.25" spans="1:19">
      <c r="A22" s="29">
        <v>9</v>
      </c>
      <c r="B22" s="30" t="s">
        <v>110</v>
      </c>
      <c r="C22" s="30"/>
      <c r="D22" s="30" t="s">
        <v>105</v>
      </c>
      <c r="E22" s="30" t="s">
        <v>96</v>
      </c>
      <c r="F22" s="46"/>
      <c r="G22" s="46"/>
      <c r="H22" s="46"/>
      <c r="I22" s="47"/>
      <c r="J22" s="47"/>
      <c r="K22" s="46"/>
      <c r="L22" s="46"/>
      <c r="M22" s="46"/>
      <c r="N22" s="46"/>
      <c r="O22" s="41">
        <f t="shared" si="1"/>
        <v>0</v>
      </c>
      <c r="P22" s="43">
        <v>10</v>
      </c>
      <c r="Q22" s="43">
        <v>128772.91</v>
      </c>
      <c r="R22" s="44">
        <f t="shared" si="0"/>
        <v>0</v>
      </c>
      <c r="S22" s="35"/>
    </row>
    <row r="23" ht="20.25" spans="1:19">
      <c r="A23" s="29">
        <v>10</v>
      </c>
      <c r="B23" s="30" t="s">
        <v>111</v>
      </c>
      <c r="C23" s="45" t="s">
        <v>112</v>
      </c>
      <c r="D23" s="30" t="s">
        <v>99</v>
      </c>
      <c r="E23" s="30" t="s">
        <v>96</v>
      </c>
      <c r="F23" s="46"/>
      <c r="G23" s="46"/>
      <c r="H23" s="46"/>
      <c r="I23" s="47"/>
      <c r="J23" s="47"/>
      <c r="K23" s="46"/>
      <c r="L23" s="46"/>
      <c r="M23" s="46"/>
      <c r="N23" s="46"/>
      <c r="O23" s="41">
        <f t="shared" si="1"/>
        <v>0</v>
      </c>
      <c r="P23" s="43">
        <v>5</v>
      </c>
      <c r="Q23" s="43">
        <v>49991.97</v>
      </c>
      <c r="R23" s="44">
        <f t="shared" si="0"/>
        <v>0</v>
      </c>
      <c r="S23" s="35"/>
    </row>
    <row r="24" ht="20.25" spans="1:19">
      <c r="A24" s="29">
        <v>11</v>
      </c>
      <c r="B24" s="30" t="s">
        <v>113</v>
      </c>
      <c r="C24" s="30"/>
      <c r="D24" s="30" t="s">
        <v>101</v>
      </c>
      <c r="E24" s="30" t="s">
        <v>96</v>
      </c>
      <c r="F24" s="46">
        <v>0.9478</v>
      </c>
      <c r="G24" s="46">
        <v>0.9324</v>
      </c>
      <c r="H24" s="46">
        <v>0.6744</v>
      </c>
      <c r="I24" s="47">
        <v>0.378</v>
      </c>
      <c r="J24" s="47">
        <v>0.858</v>
      </c>
      <c r="K24" s="46">
        <v>2.5093</v>
      </c>
      <c r="L24" s="46">
        <v>1.168</v>
      </c>
      <c r="M24" s="46">
        <v>2.1</v>
      </c>
      <c r="N24" s="46">
        <v>0.448</v>
      </c>
      <c r="O24" s="41">
        <f t="shared" si="1"/>
        <v>10.0159</v>
      </c>
      <c r="P24" s="43">
        <v>6</v>
      </c>
      <c r="Q24" s="43">
        <v>60082.85</v>
      </c>
      <c r="R24" s="44">
        <f t="shared" si="0"/>
        <v>601783.817315</v>
      </c>
      <c r="S24" s="35"/>
    </row>
    <row r="25" ht="20.25" spans="1:19">
      <c r="A25" s="29">
        <v>12</v>
      </c>
      <c r="B25" s="30" t="s">
        <v>114</v>
      </c>
      <c r="C25" s="30"/>
      <c r="D25" s="30" t="s">
        <v>103</v>
      </c>
      <c r="E25" s="30" t="s">
        <v>96</v>
      </c>
      <c r="F25" s="46"/>
      <c r="G25" s="46"/>
      <c r="H25" s="46"/>
      <c r="I25" s="47"/>
      <c r="J25" s="47"/>
      <c r="K25" s="46"/>
      <c r="L25" s="46"/>
      <c r="M25" s="46"/>
      <c r="N25" s="46"/>
      <c r="O25" s="41">
        <f t="shared" si="1"/>
        <v>0</v>
      </c>
      <c r="P25" s="43">
        <v>8</v>
      </c>
      <c r="Q25" s="43">
        <v>80352.67</v>
      </c>
      <c r="R25" s="44">
        <f t="shared" si="0"/>
        <v>0</v>
      </c>
      <c r="S25" s="35"/>
    </row>
    <row r="26" ht="20.25" spans="1:19">
      <c r="A26" s="29">
        <v>13</v>
      </c>
      <c r="B26" s="30" t="s">
        <v>115</v>
      </c>
      <c r="C26" s="30"/>
      <c r="D26" s="30" t="s">
        <v>105</v>
      </c>
      <c r="E26" s="30" t="s">
        <v>96</v>
      </c>
      <c r="F26" s="46"/>
      <c r="G26" s="46"/>
      <c r="H26" s="46"/>
      <c r="I26" s="47"/>
      <c r="J26" s="47"/>
      <c r="K26" s="46"/>
      <c r="L26" s="46"/>
      <c r="M26" s="46"/>
      <c r="N26" s="46"/>
      <c r="O26" s="41">
        <f t="shared" si="1"/>
        <v>0</v>
      </c>
      <c r="P26" s="43">
        <v>11</v>
      </c>
      <c r="Q26" s="43">
        <v>110696.83</v>
      </c>
      <c r="R26" s="44">
        <f t="shared" si="0"/>
        <v>0</v>
      </c>
      <c r="S26" s="35"/>
    </row>
    <row r="27" ht="20.25" spans="1:19">
      <c r="A27" s="29">
        <v>14</v>
      </c>
      <c r="B27" s="30" t="s">
        <v>116</v>
      </c>
      <c r="C27" s="30" t="s">
        <v>117</v>
      </c>
      <c r="D27" s="30"/>
      <c r="E27" s="30" t="s">
        <v>96</v>
      </c>
      <c r="F27" s="41"/>
      <c r="G27" s="41"/>
      <c r="H27" s="41"/>
      <c r="I27" s="42"/>
      <c r="J27" s="42"/>
      <c r="K27" s="41"/>
      <c r="L27" s="41"/>
      <c r="M27" s="41"/>
      <c r="N27" s="41"/>
      <c r="O27" s="41">
        <f t="shared" si="1"/>
        <v>0</v>
      </c>
      <c r="P27" s="43">
        <v>3</v>
      </c>
      <c r="Q27" s="43">
        <v>30465.27</v>
      </c>
      <c r="R27" s="44">
        <f t="shared" si="0"/>
        <v>0</v>
      </c>
      <c r="S27" s="35"/>
    </row>
    <row r="28" ht="20.25" spans="1:19">
      <c r="A28" s="29">
        <v>15</v>
      </c>
      <c r="B28" s="30" t="s">
        <v>118</v>
      </c>
      <c r="C28" s="30" t="s">
        <v>119</v>
      </c>
      <c r="D28" s="30"/>
      <c r="E28" s="30" t="s">
        <v>96</v>
      </c>
      <c r="F28" s="41"/>
      <c r="G28" s="41"/>
      <c r="H28" s="41"/>
      <c r="I28" s="42"/>
      <c r="J28" s="42"/>
      <c r="K28" s="41"/>
      <c r="L28" s="41"/>
      <c r="M28" s="41"/>
      <c r="N28" s="41"/>
      <c r="O28" s="41">
        <f t="shared" si="1"/>
        <v>0</v>
      </c>
      <c r="P28" s="43">
        <v>2</v>
      </c>
      <c r="Q28" s="43">
        <v>43092.01</v>
      </c>
      <c r="R28" s="44">
        <f t="shared" si="0"/>
        <v>0</v>
      </c>
      <c r="S28" s="35"/>
    </row>
    <row r="29" ht="20.25" spans="1:19">
      <c r="A29" s="29">
        <v>16</v>
      </c>
      <c r="B29" s="30" t="s">
        <v>120</v>
      </c>
      <c r="C29" s="48" t="s">
        <v>121</v>
      </c>
      <c r="D29" s="49"/>
      <c r="E29" s="30" t="s">
        <v>96</v>
      </c>
      <c r="F29" s="41"/>
      <c r="G29" s="41"/>
      <c r="H29" s="41"/>
      <c r="I29" s="42"/>
      <c r="J29" s="42"/>
      <c r="K29" s="41"/>
      <c r="L29" s="41"/>
      <c r="M29" s="41"/>
      <c r="N29" s="41"/>
      <c r="O29" s="41">
        <f t="shared" si="1"/>
        <v>0</v>
      </c>
      <c r="P29" s="43">
        <v>10</v>
      </c>
      <c r="Q29" s="43">
        <v>77504.07</v>
      </c>
      <c r="R29" s="44">
        <f t="shared" si="0"/>
        <v>0</v>
      </c>
      <c r="S29" s="35"/>
    </row>
    <row r="30" ht="20.25" spans="1:19">
      <c r="A30" s="29">
        <v>17</v>
      </c>
      <c r="B30" s="30" t="s">
        <v>122</v>
      </c>
      <c r="C30" s="30" t="s">
        <v>123</v>
      </c>
      <c r="D30" s="30"/>
      <c r="E30" s="30" t="s">
        <v>96</v>
      </c>
      <c r="F30" s="41">
        <v>0.4062</v>
      </c>
      <c r="G30" s="41">
        <v>0.3996</v>
      </c>
      <c r="H30" s="41">
        <v>0.4496</v>
      </c>
      <c r="I30" s="42">
        <v>0.252</v>
      </c>
      <c r="J30" s="42">
        <v>0.572</v>
      </c>
      <c r="K30" s="41">
        <v>1.4317</v>
      </c>
      <c r="L30" s="41">
        <v>0.584</v>
      </c>
      <c r="M30" s="41">
        <v>1.4</v>
      </c>
      <c r="N30" s="41">
        <v>0.192</v>
      </c>
      <c r="O30" s="41">
        <f t="shared" si="1"/>
        <v>5.6871</v>
      </c>
      <c r="P30" s="43">
        <v>2</v>
      </c>
      <c r="Q30" s="43">
        <v>29843.57</v>
      </c>
      <c r="R30" s="44">
        <f t="shared" si="0"/>
        <v>169723.366947</v>
      </c>
      <c r="S30" s="35"/>
    </row>
    <row r="31" ht="20.25" spans="1:19">
      <c r="A31" s="29">
        <v>18</v>
      </c>
      <c r="B31" s="30" t="s">
        <v>124</v>
      </c>
      <c r="C31" s="30" t="s">
        <v>125</v>
      </c>
      <c r="D31" s="30"/>
      <c r="E31" s="30" t="s">
        <v>96</v>
      </c>
      <c r="F31" s="41"/>
      <c r="G31" s="41"/>
      <c r="H31" s="41"/>
      <c r="I31" s="42"/>
      <c r="J31" s="42"/>
      <c r="K31" s="41"/>
      <c r="L31" s="41"/>
      <c r="M31" s="41"/>
      <c r="N31" s="41"/>
      <c r="O31" s="41">
        <f t="shared" si="1"/>
        <v>0</v>
      </c>
      <c r="P31" s="43">
        <v>3</v>
      </c>
      <c r="Q31" s="43">
        <v>191068.79</v>
      </c>
      <c r="R31" s="44">
        <f t="shared" si="0"/>
        <v>0</v>
      </c>
      <c r="S31" s="35"/>
    </row>
    <row r="32" ht="20.25" spans="1:19">
      <c r="A32" s="29">
        <v>19</v>
      </c>
      <c r="B32" s="30" t="s">
        <v>126</v>
      </c>
      <c r="C32" s="30" t="s">
        <v>127</v>
      </c>
      <c r="D32" s="30"/>
      <c r="E32" s="30" t="s">
        <v>128</v>
      </c>
      <c r="F32" s="41">
        <v>0.1354</v>
      </c>
      <c r="G32" s="41">
        <v>0.1332</v>
      </c>
      <c r="H32" s="41">
        <v>0.1124</v>
      </c>
      <c r="I32" s="42">
        <v>0.063</v>
      </c>
      <c r="J32" s="42">
        <v>0.143</v>
      </c>
      <c r="K32" s="41">
        <v>0.3514</v>
      </c>
      <c r="L32" s="41">
        <v>0.146</v>
      </c>
      <c r="M32" s="41">
        <v>0.35</v>
      </c>
      <c r="N32" s="41">
        <v>0.0641</v>
      </c>
      <c r="O32" s="41">
        <f t="shared" si="1"/>
        <v>1.4985</v>
      </c>
      <c r="P32" s="43">
        <v>2</v>
      </c>
      <c r="Q32" s="43">
        <v>16643.12</v>
      </c>
      <c r="R32" s="44">
        <f t="shared" si="0"/>
        <v>24939.71532</v>
      </c>
      <c r="S32" s="35"/>
    </row>
    <row r="33" ht="20.25" spans="1:19">
      <c r="A33" s="29">
        <v>20</v>
      </c>
      <c r="B33" s="30" t="s">
        <v>129</v>
      </c>
      <c r="C33" s="30" t="s">
        <v>130</v>
      </c>
      <c r="D33" s="30"/>
      <c r="E33" s="30" t="s">
        <v>128</v>
      </c>
      <c r="F33" s="41">
        <v>0.1354</v>
      </c>
      <c r="G33" s="41">
        <v>0.1332</v>
      </c>
      <c r="H33" s="41">
        <v>0.1124</v>
      </c>
      <c r="I33" s="42">
        <v>0.063</v>
      </c>
      <c r="J33" s="42">
        <v>0.143</v>
      </c>
      <c r="K33" s="41">
        <v>0.3514</v>
      </c>
      <c r="L33" s="41">
        <v>0.146</v>
      </c>
      <c r="M33" s="41">
        <v>0.35</v>
      </c>
      <c r="N33" s="41">
        <v>0.0641</v>
      </c>
      <c r="O33" s="41">
        <f t="shared" si="1"/>
        <v>1.4985</v>
      </c>
      <c r="P33" s="43">
        <v>2</v>
      </c>
      <c r="Q33" s="43">
        <v>18773.86</v>
      </c>
      <c r="R33" s="44">
        <f t="shared" si="0"/>
        <v>28132.62921</v>
      </c>
      <c r="S33" s="35"/>
    </row>
    <row r="34" spans="1:19">
      <c r="A34" s="29">
        <v>21</v>
      </c>
      <c r="B34" s="30" t="s">
        <v>131</v>
      </c>
      <c r="C34" s="30" t="s">
        <v>132</v>
      </c>
      <c r="D34" s="30"/>
      <c r="E34" s="30" t="s">
        <v>133</v>
      </c>
      <c r="F34" s="50">
        <v>0.06</v>
      </c>
      <c r="G34" s="50">
        <v>0.06</v>
      </c>
      <c r="H34" s="50">
        <v>0.04</v>
      </c>
      <c r="I34" s="51">
        <v>0.02</v>
      </c>
      <c r="J34" s="51">
        <v>0.06</v>
      </c>
      <c r="K34" s="50">
        <v>0.1</v>
      </c>
      <c r="L34" s="50">
        <v>0.04</v>
      </c>
      <c r="M34" s="50">
        <v>0.1</v>
      </c>
      <c r="N34" s="50">
        <v>0.02</v>
      </c>
      <c r="O34" s="41">
        <f t="shared" si="1"/>
        <v>0.5</v>
      </c>
      <c r="P34" s="43" t="s">
        <v>134</v>
      </c>
      <c r="Q34" s="43">
        <v>38830.8</v>
      </c>
      <c r="R34" s="44">
        <f t="shared" si="0"/>
        <v>19415.4</v>
      </c>
      <c r="S34" s="35"/>
    </row>
    <row r="35" ht="20.25" spans="1:19">
      <c r="A35" s="29">
        <v>22</v>
      </c>
      <c r="B35" s="30" t="s">
        <v>135</v>
      </c>
      <c r="C35" s="30" t="s">
        <v>136</v>
      </c>
      <c r="D35" s="30"/>
      <c r="E35" s="30" t="s">
        <v>137</v>
      </c>
      <c r="F35" s="50"/>
      <c r="G35" s="50"/>
      <c r="H35" s="50"/>
      <c r="I35" s="51"/>
      <c r="J35" s="51"/>
      <c r="K35" s="50"/>
      <c r="L35" s="50"/>
      <c r="M35" s="50"/>
      <c r="N35" s="50"/>
      <c r="O35" s="41">
        <f t="shared" si="1"/>
        <v>0</v>
      </c>
      <c r="P35" s="43"/>
      <c r="Q35" s="43">
        <v>3910.5</v>
      </c>
      <c r="R35" s="44">
        <f t="shared" si="0"/>
        <v>0</v>
      </c>
      <c r="S35" s="35"/>
    </row>
    <row r="36" ht="20.25" spans="1:19">
      <c r="A36" s="29">
        <v>23</v>
      </c>
      <c r="B36" s="30" t="s">
        <v>138</v>
      </c>
      <c r="C36" s="30" t="s">
        <v>139</v>
      </c>
      <c r="D36" s="30"/>
      <c r="E36" s="30" t="s">
        <v>137</v>
      </c>
      <c r="F36" s="50"/>
      <c r="G36" s="50"/>
      <c r="H36" s="50"/>
      <c r="I36" s="51"/>
      <c r="J36" s="51"/>
      <c r="K36" s="50"/>
      <c r="L36" s="50"/>
      <c r="M36" s="50"/>
      <c r="N36" s="50"/>
      <c r="O36" s="41">
        <f t="shared" si="1"/>
        <v>0</v>
      </c>
      <c r="P36" s="43"/>
      <c r="Q36" s="43">
        <v>5681.56</v>
      </c>
      <c r="R36" s="44">
        <f t="shared" si="0"/>
        <v>0</v>
      </c>
      <c r="S36" s="35"/>
    </row>
    <row r="37" ht="20.25" spans="1:19">
      <c r="A37" s="29">
        <v>24</v>
      </c>
      <c r="B37" s="30" t="s">
        <v>140</v>
      </c>
      <c r="C37" s="30" t="s">
        <v>141</v>
      </c>
      <c r="D37" s="30"/>
      <c r="E37" s="30" t="s">
        <v>137</v>
      </c>
      <c r="F37" s="50"/>
      <c r="G37" s="50"/>
      <c r="H37" s="50"/>
      <c r="I37" s="51"/>
      <c r="J37" s="51"/>
      <c r="K37" s="50"/>
      <c r="L37" s="50"/>
      <c r="M37" s="50"/>
      <c r="N37" s="50"/>
      <c r="O37" s="41">
        <f t="shared" si="1"/>
        <v>0</v>
      </c>
      <c r="P37" s="43"/>
      <c r="Q37" s="43">
        <v>5284.2</v>
      </c>
      <c r="R37" s="44">
        <f t="shared" si="0"/>
        <v>0</v>
      </c>
      <c r="S37" s="35"/>
    </row>
    <row r="38" spans="1:19">
      <c r="A38" s="29">
        <v>25</v>
      </c>
      <c r="B38" s="30" t="s">
        <v>142</v>
      </c>
      <c r="C38" s="30" t="s">
        <v>143</v>
      </c>
      <c r="D38" s="30"/>
      <c r="E38" s="30" t="s">
        <v>144</v>
      </c>
      <c r="F38" s="50">
        <v>8.124</v>
      </c>
      <c r="G38" s="50">
        <v>7.992</v>
      </c>
      <c r="H38" s="50">
        <v>6.744</v>
      </c>
      <c r="I38" s="51">
        <v>3.78</v>
      </c>
      <c r="J38" s="51">
        <v>8.58</v>
      </c>
      <c r="K38" s="50">
        <v>21.084</v>
      </c>
      <c r="L38" s="50">
        <v>8.76</v>
      </c>
      <c r="M38" s="50">
        <v>21</v>
      </c>
      <c r="N38" s="50">
        <v>3.852</v>
      </c>
      <c r="O38" s="41">
        <f t="shared" si="1"/>
        <v>89.916</v>
      </c>
      <c r="P38" s="43">
        <v>100</v>
      </c>
      <c r="Q38" s="43">
        <v>38.89</v>
      </c>
      <c r="R38" s="44">
        <f t="shared" si="0"/>
        <v>3496.83324</v>
      </c>
      <c r="S38" s="35"/>
    </row>
    <row r="39" ht="20.25" spans="1:19">
      <c r="A39" s="29">
        <v>26</v>
      </c>
      <c r="B39" s="30" t="s">
        <v>145</v>
      </c>
      <c r="C39" s="30" t="s">
        <v>146</v>
      </c>
      <c r="D39" s="30"/>
      <c r="E39" s="30" t="s">
        <v>147</v>
      </c>
      <c r="F39" s="52">
        <v>0.754</v>
      </c>
      <c r="G39" s="52">
        <v>0.754</v>
      </c>
      <c r="H39" s="52"/>
      <c r="I39" s="53"/>
      <c r="J39" s="53">
        <v>0.656</v>
      </c>
      <c r="K39" s="52">
        <v>0.789</v>
      </c>
      <c r="L39" s="52"/>
      <c r="M39" s="52"/>
      <c r="N39" s="52">
        <v>0.72</v>
      </c>
      <c r="O39" s="41">
        <f t="shared" si="1"/>
        <v>3.673</v>
      </c>
      <c r="P39" s="43">
        <v>7</v>
      </c>
      <c r="Q39" s="43">
        <v>57596</v>
      </c>
      <c r="R39" s="44">
        <f t="shared" si="0"/>
        <v>211550.108</v>
      </c>
      <c r="S39" s="35"/>
    </row>
    <row r="40" ht="20.25" spans="1:19">
      <c r="A40" s="29">
        <v>27</v>
      </c>
      <c r="B40" s="30" t="s">
        <v>148</v>
      </c>
      <c r="C40" s="30" t="s">
        <v>149</v>
      </c>
      <c r="D40" s="30"/>
      <c r="E40" s="30" t="s">
        <v>147</v>
      </c>
      <c r="F40" s="52"/>
      <c r="G40" s="52"/>
      <c r="H40" s="52"/>
      <c r="I40" s="52"/>
      <c r="J40" s="52"/>
      <c r="K40" s="52"/>
      <c r="L40" s="52"/>
      <c r="M40" s="52"/>
      <c r="N40" s="52"/>
      <c r="O40" s="41">
        <f t="shared" si="1"/>
        <v>0</v>
      </c>
      <c r="P40" s="43">
        <v>4</v>
      </c>
      <c r="Q40" s="43">
        <v>96033.11</v>
      </c>
      <c r="R40" s="44">
        <f t="shared" si="0"/>
        <v>0</v>
      </c>
      <c r="S40" s="35"/>
    </row>
    <row r="41" ht="20.25" spans="1:19">
      <c r="A41" s="29">
        <v>28</v>
      </c>
      <c r="B41" s="30" t="s">
        <v>150</v>
      </c>
      <c r="C41" s="30" t="s">
        <v>151</v>
      </c>
      <c r="D41" s="30"/>
      <c r="E41" s="30" t="s">
        <v>147</v>
      </c>
      <c r="F41" s="52"/>
      <c r="G41" s="52"/>
      <c r="H41" s="52"/>
      <c r="I41" s="52"/>
      <c r="J41" s="52"/>
      <c r="K41" s="52"/>
      <c r="L41" s="52"/>
      <c r="M41" s="52"/>
      <c r="N41" s="52"/>
      <c r="O41" s="41">
        <f t="shared" si="1"/>
        <v>0</v>
      </c>
      <c r="P41" s="43">
        <v>0.5</v>
      </c>
      <c r="Q41" s="43">
        <v>39078.22</v>
      </c>
      <c r="R41" s="44">
        <f t="shared" si="0"/>
        <v>0</v>
      </c>
      <c r="S41" s="35"/>
    </row>
    <row r="42" ht="20.25" spans="1:19">
      <c r="A42" s="29">
        <v>29</v>
      </c>
      <c r="B42" s="30" t="s">
        <v>152</v>
      </c>
      <c r="C42" s="30" t="s">
        <v>153</v>
      </c>
      <c r="D42" s="30"/>
      <c r="E42" s="30" t="s">
        <v>147</v>
      </c>
      <c r="F42" s="52"/>
      <c r="G42" s="52"/>
      <c r="H42" s="52"/>
      <c r="I42" s="52"/>
      <c r="J42" s="52"/>
      <c r="K42" s="52"/>
      <c r="L42" s="52"/>
      <c r="M42" s="52"/>
      <c r="N42" s="52"/>
      <c r="O42" s="41">
        <f t="shared" si="1"/>
        <v>0</v>
      </c>
      <c r="P42" s="43">
        <v>0.5</v>
      </c>
      <c r="Q42" s="43">
        <v>115169.13</v>
      </c>
      <c r="R42" s="44">
        <f t="shared" si="0"/>
        <v>0</v>
      </c>
      <c r="S42" s="54"/>
    </row>
    <row r="43" ht="20.25" spans="1:19">
      <c r="A43" s="29">
        <v>30</v>
      </c>
      <c r="B43" s="30" t="s">
        <v>154</v>
      </c>
      <c r="C43" s="30" t="s">
        <v>155</v>
      </c>
      <c r="D43" s="30"/>
      <c r="E43" s="30" t="s">
        <v>147</v>
      </c>
      <c r="F43" s="52"/>
      <c r="G43" s="52"/>
      <c r="H43" s="52"/>
      <c r="I43" s="52"/>
      <c r="J43" s="52"/>
      <c r="K43" s="52"/>
      <c r="L43" s="52"/>
      <c r="M43" s="52"/>
      <c r="N43" s="52"/>
      <c r="O43" s="41">
        <f t="shared" si="1"/>
        <v>0</v>
      </c>
      <c r="P43" s="55"/>
      <c r="Q43" s="43">
        <v>147009.92</v>
      </c>
      <c r="R43" s="44">
        <f t="shared" si="0"/>
        <v>0</v>
      </c>
      <c r="S43" s="35"/>
    </row>
    <row r="44" ht="20.25" spans="1:19">
      <c r="A44" s="29">
        <v>31</v>
      </c>
      <c r="B44" s="30" t="s">
        <v>156</v>
      </c>
      <c r="C44" s="30" t="s">
        <v>157</v>
      </c>
      <c r="D44" s="30"/>
      <c r="E44" s="30" t="s">
        <v>147</v>
      </c>
      <c r="F44" s="52"/>
      <c r="G44" s="52"/>
      <c r="H44" s="52"/>
      <c r="I44" s="52"/>
      <c r="J44" s="52"/>
      <c r="K44" s="52"/>
      <c r="L44" s="52"/>
      <c r="M44" s="52"/>
      <c r="N44" s="52"/>
      <c r="O44" s="41">
        <f t="shared" si="1"/>
        <v>0</v>
      </c>
      <c r="P44" s="43">
        <v>0.5</v>
      </c>
      <c r="Q44" s="43">
        <v>78159.41</v>
      </c>
      <c r="R44" s="44">
        <f t="shared" si="0"/>
        <v>0</v>
      </c>
      <c r="S44" s="35"/>
    </row>
    <row r="45" spans="1:19">
      <c r="A45" s="56"/>
      <c r="B45" s="57"/>
      <c r="C45" s="57" t="s">
        <v>35</v>
      </c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8"/>
      <c r="P45" s="59"/>
      <c r="Q45" s="59"/>
      <c r="R45" s="60">
        <f>SUM(R14:R44)</f>
        <v>1059041.870032</v>
      </c>
      <c r="S45" s="61"/>
    </row>
    <row r="49" ht="18.75" spans="1:9">
      <c r="A49" s="62" t="s">
        <v>1</v>
      </c>
      <c r="B49" s="62" t="s">
        <v>72</v>
      </c>
      <c r="C49" s="63" t="s">
        <v>73</v>
      </c>
      <c r="D49" s="63" t="s">
        <v>74</v>
      </c>
      <c r="E49" s="64" t="s">
        <v>158</v>
      </c>
      <c r="F49" s="65" t="s">
        <v>80</v>
      </c>
      <c r="G49" s="66" t="s">
        <v>159</v>
      </c>
      <c r="H49" s="66" t="s">
        <v>83</v>
      </c>
      <c r="I49" s="67" t="s">
        <v>9</v>
      </c>
    </row>
    <row r="50" ht="18.75" spans="1:9">
      <c r="A50" s="68"/>
      <c r="B50" s="68"/>
      <c r="C50" s="69" t="s">
        <v>84</v>
      </c>
      <c r="D50" s="69"/>
      <c r="E50" s="70"/>
      <c r="F50" s="71"/>
      <c r="G50" s="72"/>
      <c r="H50" s="72"/>
      <c r="I50" s="73"/>
    </row>
    <row r="51" spans="1:9">
      <c r="A51" s="70"/>
      <c r="B51" s="70"/>
      <c r="C51" s="70" t="s">
        <v>92</v>
      </c>
      <c r="D51" s="70"/>
      <c r="E51" s="74">
        <v>250</v>
      </c>
      <c r="F51" s="75">
        <f t="shared" ref="F51:F68" si="2">SUM(E51:E51)</f>
        <v>250</v>
      </c>
      <c r="G51" s="76"/>
      <c r="H51" s="76"/>
      <c r="I51" s="73"/>
    </row>
    <row r="52" spans="1:9">
      <c r="A52" s="77"/>
      <c r="B52" s="77"/>
      <c r="C52" s="77" t="s">
        <v>93</v>
      </c>
      <c r="D52" s="77"/>
      <c r="E52" s="74">
        <v>3.5</v>
      </c>
      <c r="F52" s="78"/>
      <c r="G52" s="77"/>
      <c r="H52" s="77"/>
      <c r="I52" s="79"/>
    </row>
    <row r="53" ht="27" spans="1:9">
      <c r="A53" s="70">
        <v>1</v>
      </c>
      <c r="B53" s="70" t="s">
        <v>160</v>
      </c>
      <c r="C53" s="80" t="s">
        <v>161</v>
      </c>
      <c r="D53" s="81" t="s">
        <v>162</v>
      </c>
      <c r="E53" s="82"/>
      <c r="F53" s="83">
        <f t="shared" si="2"/>
        <v>0</v>
      </c>
      <c r="G53" s="84">
        <v>10420</v>
      </c>
      <c r="H53" s="75">
        <f t="shared" ref="H53:H68" si="3">G53*F53</f>
        <v>0</v>
      </c>
      <c r="I53" s="73"/>
    </row>
    <row r="54" ht="27" spans="1:9">
      <c r="A54" s="70">
        <v>2</v>
      </c>
      <c r="B54" s="70" t="s">
        <v>163</v>
      </c>
      <c r="C54" s="80" t="s">
        <v>164</v>
      </c>
      <c r="D54" s="81" t="s">
        <v>162</v>
      </c>
      <c r="E54" s="82"/>
      <c r="F54" s="83">
        <f t="shared" si="2"/>
        <v>0</v>
      </c>
      <c r="G54" s="84">
        <v>7505</v>
      </c>
      <c r="H54" s="75">
        <f t="shared" si="3"/>
        <v>0</v>
      </c>
      <c r="I54" s="73"/>
    </row>
    <row r="55" ht="27" spans="1:9">
      <c r="A55" s="70">
        <v>3</v>
      </c>
      <c r="B55" s="70" t="s">
        <v>165</v>
      </c>
      <c r="C55" s="80" t="s">
        <v>166</v>
      </c>
      <c r="D55" s="81" t="s">
        <v>162</v>
      </c>
      <c r="E55" s="82"/>
      <c r="F55" s="83">
        <f t="shared" si="2"/>
        <v>0</v>
      </c>
      <c r="G55" s="84">
        <v>33337</v>
      </c>
      <c r="H55" s="75">
        <f t="shared" si="3"/>
        <v>0</v>
      </c>
      <c r="I55" s="73"/>
    </row>
    <row r="56" ht="27" spans="1:9">
      <c r="A56" s="70">
        <v>4</v>
      </c>
      <c r="B56" s="70" t="s">
        <v>167</v>
      </c>
      <c r="C56" s="80" t="s">
        <v>168</v>
      </c>
      <c r="D56" s="81" t="s">
        <v>162</v>
      </c>
      <c r="E56" s="82"/>
      <c r="F56" s="83">
        <f t="shared" si="2"/>
        <v>0</v>
      </c>
      <c r="G56" s="84">
        <v>38221</v>
      </c>
      <c r="H56" s="75">
        <f t="shared" si="3"/>
        <v>0</v>
      </c>
      <c r="I56" s="73"/>
    </row>
    <row r="57" ht="27" spans="1:9">
      <c r="A57" s="70">
        <v>5</v>
      </c>
      <c r="B57" s="70" t="s">
        <v>169</v>
      </c>
      <c r="C57" s="80" t="s">
        <v>170</v>
      </c>
      <c r="D57" s="81" t="s">
        <v>162</v>
      </c>
      <c r="E57" s="83"/>
      <c r="F57" s="83">
        <f t="shared" si="2"/>
        <v>0</v>
      </c>
      <c r="G57" s="84">
        <v>47981</v>
      </c>
      <c r="H57" s="75">
        <f t="shared" si="3"/>
        <v>0</v>
      </c>
      <c r="I57" s="73"/>
    </row>
    <row r="58" ht="27" spans="1:9">
      <c r="A58" s="70">
        <v>6</v>
      </c>
      <c r="B58" s="70" t="s">
        <v>171</v>
      </c>
      <c r="C58" s="80" t="s">
        <v>172</v>
      </c>
      <c r="D58" s="81" t="s">
        <v>162</v>
      </c>
      <c r="E58" s="83"/>
      <c r="F58" s="83">
        <f t="shared" si="2"/>
        <v>0</v>
      </c>
      <c r="G58" s="84">
        <v>14982</v>
      </c>
      <c r="H58" s="75">
        <f t="shared" si="3"/>
        <v>0</v>
      </c>
      <c r="I58" s="73"/>
    </row>
    <row r="59" ht="27" spans="1:9">
      <c r="A59" s="70">
        <v>7</v>
      </c>
      <c r="B59" s="70" t="s">
        <v>173</v>
      </c>
      <c r="C59" s="80" t="s">
        <v>174</v>
      </c>
      <c r="D59" s="81" t="s">
        <v>162</v>
      </c>
      <c r="E59" s="83">
        <v>0.0875</v>
      </c>
      <c r="F59" s="83">
        <f t="shared" si="2"/>
        <v>0.0875</v>
      </c>
      <c r="G59" s="84">
        <v>17692</v>
      </c>
      <c r="H59" s="75">
        <f t="shared" si="3"/>
        <v>1548.05</v>
      </c>
      <c r="I59" s="73"/>
    </row>
    <row r="60" spans="1:9">
      <c r="A60" s="70">
        <v>8</v>
      </c>
      <c r="B60" s="70" t="s">
        <v>175</v>
      </c>
      <c r="C60" s="80" t="s">
        <v>176</v>
      </c>
      <c r="D60" s="81" t="s">
        <v>162</v>
      </c>
      <c r="E60" s="83"/>
      <c r="F60" s="83">
        <f t="shared" si="2"/>
        <v>0</v>
      </c>
      <c r="G60" s="84">
        <v>24711</v>
      </c>
      <c r="H60" s="75">
        <f t="shared" si="3"/>
        <v>0</v>
      </c>
      <c r="I60" s="73"/>
    </row>
    <row r="61" spans="1:9">
      <c r="A61" s="70">
        <v>9</v>
      </c>
      <c r="B61" s="70" t="s">
        <v>177</v>
      </c>
      <c r="C61" s="80" t="s">
        <v>178</v>
      </c>
      <c r="D61" s="81" t="s">
        <v>179</v>
      </c>
      <c r="E61" s="83"/>
      <c r="F61" s="83">
        <f t="shared" si="2"/>
        <v>0</v>
      </c>
      <c r="G61" s="84">
        <v>19235</v>
      </c>
      <c r="H61" s="75">
        <f t="shared" si="3"/>
        <v>0</v>
      </c>
      <c r="I61" s="73"/>
    </row>
    <row r="62" spans="1:9">
      <c r="A62" s="70">
        <v>10</v>
      </c>
      <c r="B62" s="70" t="s">
        <v>180</v>
      </c>
      <c r="C62" s="80" t="s">
        <v>181</v>
      </c>
      <c r="D62" s="81" t="s">
        <v>179</v>
      </c>
      <c r="E62" s="83"/>
      <c r="F62" s="83">
        <f t="shared" si="2"/>
        <v>0</v>
      </c>
      <c r="G62" s="84">
        <v>518</v>
      </c>
      <c r="H62" s="75">
        <f t="shared" si="3"/>
        <v>0</v>
      </c>
      <c r="I62" s="73"/>
    </row>
    <row r="63" spans="1:9">
      <c r="A63" s="70">
        <v>11</v>
      </c>
      <c r="B63" s="70" t="s">
        <v>182</v>
      </c>
      <c r="C63" s="80" t="s">
        <v>132</v>
      </c>
      <c r="D63" s="81" t="s">
        <v>133</v>
      </c>
      <c r="E63" s="83">
        <v>0.02</v>
      </c>
      <c r="F63" s="83">
        <f t="shared" si="2"/>
        <v>0.02</v>
      </c>
      <c r="G63" s="84">
        <v>5121</v>
      </c>
      <c r="H63" s="75">
        <f t="shared" si="3"/>
        <v>102.42</v>
      </c>
      <c r="I63" s="73"/>
    </row>
    <row r="64" spans="1:9">
      <c r="A64" s="70">
        <v>12</v>
      </c>
      <c r="B64" s="70" t="s">
        <v>183</v>
      </c>
      <c r="C64" s="80" t="s">
        <v>184</v>
      </c>
      <c r="D64" s="81" t="s">
        <v>133</v>
      </c>
      <c r="E64" s="85">
        <v>0.02</v>
      </c>
      <c r="F64" s="83">
        <f t="shared" si="2"/>
        <v>0.02</v>
      </c>
      <c r="G64" s="84">
        <v>1926</v>
      </c>
      <c r="H64" s="75">
        <f t="shared" si="3"/>
        <v>38.52</v>
      </c>
      <c r="I64" s="73"/>
    </row>
    <row r="65" spans="1:9">
      <c r="A65" s="70">
        <v>13</v>
      </c>
      <c r="B65" s="70" t="s">
        <v>185</v>
      </c>
      <c r="C65" s="80" t="s">
        <v>146</v>
      </c>
      <c r="D65" s="81" t="s">
        <v>186</v>
      </c>
      <c r="E65" s="76">
        <v>0.1062</v>
      </c>
      <c r="F65" s="83">
        <f t="shared" si="2"/>
        <v>0.1062</v>
      </c>
      <c r="G65" s="84">
        <v>37175</v>
      </c>
      <c r="H65" s="75">
        <f t="shared" si="3"/>
        <v>3947.985</v>
      </c>
      <c r="I65" s="73"/>
    </row>
    <row r="66" spans="1:9">
      <c r="A66" s="70">
        <v>14</v>
      </c>
      <c r="B66" s="81" t="s">
        <v>187</v>
      </c>
      <c r="C66" s="86" t="s">
        <v>188</v>
      </c>
      <c r="D66" s="81" t="s">
        <v>179</v>
      </c>
      <c r="E66" s="83"/>
      <c r="F66" s="83">
        <f t="shared" si="2"/>
        <v>0</v>
      </c>
      <c r="G66" s="84">
        <v>8403</v>
      </c>
      <c r="H66" s="75">
        <f t="shared" si="3"/>
        <v>0</v>
      </c>
      <c r="I66" s="73"/>
    </row>
    <row r="67" spans="1:9">
      <c r="A67" s="70">
        <v>15</v>
      </c>
      <c r="B67" s="81" t="s">
        <v>189</v>
      </c>
      <c r="C67" s="86" t="s">
        <v>190</v>
      </c>
      <c r="D67" s="81" t="s">
        <v>191</v>
      </c>
      <c r="E67" s="83"/>
      <c r="F67" s="83">
        <f t="shared" si="2"/>
        <v>0</v>
      </c>
      <c r="G67" s="84">
        <v>2418</v>
      </c>
      <c r="H67" s="75">
        <f t="shared" si="3"/>
        <v>0</v>
      </c>
      <c r="I67" s="73"/>
    </row>
    <row r="68" spans="1:9">
      <c r="A68" s="70">
        <v>16</v>
      </c>
      <c r="B68" s="81" t="s">
        <v>192</v>
      </c>
      <c r="C68" s="86" t="s">
        <v>193</v>
      </c>
      <c r="D68" s="81" t="s">
        <v>179</v>
      </c>
      <c r="E68" s="85"/>
      <c r="F68" s="83">
        <f t="shared" si="2"/>
        <v>0</v>
      </c>
      <c r="G68" s="84">
        <v>21326</v>
      </c>
      <c r="H68" s="75">
        <f t="shared" si="3"/>
        <v>0</v>
      </c>
      <c r="I68" s="73"/>
    </row>
    <row r="69" spans="1:9">
      <c r="A69" s="87"/>
      <c r="B69" s="87"/>
      <c r="C69" s="88" t="s">
        <v>35</v>
      </c>
      <c r="D69" s="87"/>
      <c r="E69" s="87"/>
      <c r="F69" s="87"/>
      <c r="G69" s="87"/>
      <c r="H69" s="89">
        <f>SUM(H53:H68)</f>
        <v>5636.975</v>
      </c>
      <c r="I69" s="90"/>
    </row>
  </sheetData>
  <mergeCells count="44">
    <mergeCell ref="A1:D1"/>
    <mergeCell ref="A6:B6"/>
    <mergeCell ref="C10:D10"/>
    <mergeCell ref="C11:D11"/>
    <mergeCell ref="C12:D12"/>
    <mergeCell ref="C13:D13"/>
    <mergeCell ref="C14:D14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A10:A11"/>
    <mergeCell ref="A49:A50"/>
    <mergeCell ref="B10:B11"/>
    <mergeCell ref="B49:B50"/>
    <mergeCell ref="C15:C18"/>
    <mergeCell ref="C19:C22"/>
    <mergeCell ref="C23:C26"/>
    <mergeCell ref="D49:D50"/>
    <mergeCell ref="E10:E11"/>
    <mergeCell ref="F49:F50"/>
    <mergeCell ref="G49:G50"/>
    <mergeCell ref="H49:H50"/>
    <mergeCell ref="I49:I50"/>
    <mergeCell ref="O10:O11"/>
    <mergeCell ref="P10:P11"/>
    <mergeCell ref="Q10:Q11"/>
    <mergeCell ref="R10:R11"/>
    <mergeCell ref="S10:S11"/>
  </mergeCells>
  <conditionalFormatting sqref="G53:G68">
    <cfRule type="cellIs" dxfId="0" priority="1" stopIfTrue="1" operator="equal">
      <formula>0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绿地</vt:lpstr>
      <vt:lpstr>行道树</vt:lpstr>
      <vt:lpstr>道路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钟</cp:lastModifiedBy>
  <dcterms:created xsi:type="dcterms:W3CDTF">2023-05-12T11:15:00Z</dcterms:created>
  <dcterms:modified xsi:type="dcterms:W3CDTF">2025-12-03T01:06:21Z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8F009D3A1D5F4B97AD37FA6DB2D86C20_12</vt:lpwstr>
  </property>
</Properties>
</file>