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205" activeTab="10"/>
  </bookViews>
  <sheets>
    <sheet name="真新街道综合养护设施量汇总表" sheetId="15" r:id="rId1"/>
    <sheet name="真新街道道路" sheetId="3" r:id="rId2"/>
    <sheet name="真新街道桥梁实施量清单" sheetId="5" r:id="rId3"/>
    <sheet name="真新街道四类设施" sheetId="6" r:id="rId4"/>
    <sheet name="街道公园绿地" sheetId="8" r:id="rId5"/>
    <sheet name="真新街道两条道路花厢养护" sheetId="14" r:id="rId6"/>
    <sheet name="真新街道行道树" sheetId="9" r:id="rId7"/>
    <sheet name="景观灯光" sheetId="12" r:id="rId8"/>
    <sheet name="河道养护" sheetId="10" r:id="rId9"/>
    <sheet name="公交候车亭" sheetId="11" r:id="rId10"/>
    <sheet name="公厕" sheetId="13" r:id="rId11"/>
  </sheets>
  <externalReferences>
    <externalReference r:id="rId1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H5" authorId="0">
      <text>
        <r>
          <rPr>
            <b/>
            <sz val="9"/>
            <rFont val="宋体"/>
            <charset val="134"/>
          </rPr>
          <t xml:space="preserve">实际真新管辖面积17800/1700*2070
</t>
        </r>
        <r>
          <rPr>
            <sz val="9"/>
            <rFont val="宋体"/>
            <charset val="134"/>
          </rPr>
          <t>增加江桥段面积21600</t>
        </r>
      </text>
    </comment>
  </commentList>
</comments>
</file>

<file path=xl/sharedStrings.xml><?xml version="1.0" encoding="utf-8"?>
<sst xmlns="http://schemas.openxmlformats.org/spreadsheetml/2006/main" count="1520" uniqueCount="639">
  <si>
    <t>2026-2027年真新街道综合养护设施量汇总表</t>
  </si>
  <si>
    <t>序号</t>
  </si>
  <si>
    <t>项目内容</t>
  </si>
  <si>
    <t>设施权属</t>
  </si>
  <si>
    <t>单位</t>
  </si>
  <si>
    <t>数量</t>
  </si>
  <si>
    <t>主要内容</t>
  </si>
  <si>
    <t>备注</t>
  </si>
  <si>
    <t>一</t>
  </si>
  <si>
    <t>道路交通养护</t>
  </si>
  <si>
    <t>城市道路</t>
  </si>
  <si>
    <t>区级（交通委）</t>
  </si>
  <si>
    <t>km</t>
  </si>
  <si>
    <t>城市道路9条，总里程9.275km，其中道路长度9.186km</t>
  </si>
  <si>
    <t>桥 梁</t>
  </si>
  <si>
    <t>座</t>
  </si>
  <si>
    <t>桥梁3座</t>
  </si>
  <si>
    <t>市政道路</t>
  </si>
  <si>
    <t>街道</t>
  </si>
  <si>
    <t>25条道路，3座桥梁，不含候车亭</t>
  </si>
  <si>
    <t>四类设施养护</t>
  </si>
  <si>
    <t>项</t>
  </si>
  <si>
    <t>水泥隔离墩2430块，反光柱649根</t>
  </si>
  <si>
    <t>二</t>
  </si>
  <si>
    <t>园林绿化养护</t>
  </si>
  <si>
    <t>道路绿化</t>
  </si>
  <si>
    <t>区级（绿容局）</t>
  </si>
  <si>
    <r>
      <rPr>
        <sz val="12"/>
        <rFont val="宋体"/>
        <charset val="134"/>
      </rPr>
      <t>m</t>
    </r>
    <r>
      <rPr>
        <vertAlign val="superscript"/>
        <sz val="12"/>
        <rFont val="宋体"/>
        <charset val="134"/>
      </rPr>
      <t>2</t>
    </r>
  </si>
  <si>
    <t>行道树</t>
  </si>
  <si>
    <t>株</t>
  </si>
  <si>
    <t>清峪路、延川路 、新侯路、新郁路 、丰庄西路等沿线行道树</t>
  </si>
  <si>
    <t>公园</t>
  </si>
  <si>
    <t>2个社区公园102139.5㎡，花卉专项维护1260㎡</t>
  </si>
  <si>
    <t>口袋公园开放绿地</t>
  </si>
  <si>
    <t>4个口袋公园及单位开放绿地11439㎡</t>
  </si>
  <si>
    <t>大型绿地</t>
  </si>
  <si>
    <t>6个大型绿地107275㎡</t>
  </si>
  <si>
    <t>防护绿地</t>
  </si>
  <si>
    <t>2个防护绿地47917㎡</t>
  </si>
  <si>
    <t>道路街边绿化</t>
  </si>
  <si>
    <t>31个道路街边绿化81143㎡</t>
  </si>
  <si>
    <t>立体绿化</t>
  </si>
  <si>
    <t>3个立体绿化2300㎡</t>
  </si>
  <si>
    <t>花坛、花境</t>
  </si>
  <si>
    <t>2个花坛，2个花境</t>
  </si>
  <si>
    <t>铜川路、双河路、安边路、丰庄路、靖边路、定边路、吉镇路等道路沿线行道树</t>
  </si>
  <si>
    <t>真新街道两条道路花厢养护</t>
  </si>
  <si>
    <t>个</t>
  </si>
  <si>
    <t>2条道路花厢养护，其中清峪路（花家浜路--新郁路）54个，铜川路（祁连山南路--定边路）61组（3个/组）</t>
  </si>
  <si>
    <t>苏州河沿岸嘉定段景观照明</t>
  </si>
  <si>
    <t>KW</t>
  </si>
  <si>
    <t>总功率16.53KW景观灯光维护</t>
  </si>
  <si>
    <t>街道景观灯具</t>
  </si>
  <si>
    <t>盏</t>
  </si>
  <si>
    <t>控制箱16个，灯杆数229杆，灯盏数793盏</t>
  </si>
  <si>
    <t>三</t>
  </si>
  <si>
    <t>河道养护</t>
  </si>
  <si>
    <t>米</t>
  </si>
  <si>
    <t>1条镇级河道，5条村级河道，2条外环水体，河道面积85242㎡，河道绿化面积17196㎡</t>
  </si>
  <si>
    <t>四</t>
  </si>
  <si>
    <t>综合保洁</t>
  </si>
  <si>
    <t>公交候车亭</t>
  </si>
  <si>
    <t>14条道路共50座公交候车亭</t>
  </si>
  <si>
    <t>公厕养护（硬件维护）</t>
  </si>
  <si>
    <t>仅设施维护</t>
  </si>
  <si>
    <t>综合养护道路设备量新申报清单（真新街道区属道路）</t>
  </si>
  <si>
    <t>道路名称</t>
  </si>
  <si>
    <t>起讫点</t>
  </si>
  <si>
    <t>道路等级</t>
  </si>
  <si>
    <t>红线宽度</t>
  </si>
  <si>
    <t>路段长度（M）</t>
  </si>
  <si>
    <t>路段宽度</t>
  </si>
  <si>
    <t>车行道</t>
  </si>
  <si>
    <t>人行道</t>
  </si>
  <si>
    <t>机非隔离护栏</t>
  </si>
  <si>
    <t>侧石</t>
  </si>
  <si>
    <t>平石</t>
  </si>
  <si>
    <t>路名牌</t>
  </si>
  <si>
    <t>红白杆</t>
  </si>
  <si>
    <t>隔离带</t>
  </si>
  <si>
    <t>禁车柱</t>
  </si>
  <si>
    <t>隔离
石墩子</t>
  </si>
  <si>
    <t>太阳能警示柱</t>
  </si>
  <si>
    <t>最后修建年月</t>
  </si>
  <si>
    <t>机动车道</t>
  </si>
  <si>
    <t>非机动车道</t>
  </si>
  <si>
    <t>宽度</t>
  </si>
  <si>
    <r>
      <rPr>
        <sz val="9"/>
        <color theme="1"/>
        <rFont val="宋体"/>
        <charset val="134"/>
        <scheme val="minor"/>
      </rPr>
      <t>面积(M</t>
    </r>
    <r>
      <rPr>
        <vertAlign val="superscript"/>
        <sz val="9"/>
        <rFont val="宋体"/>
        <charset val="134"/>
      </rPr>
      <t>2</t>
    </r>
    <r>
      <rPr>
        <sz val="9"/>
        <color theme="1"/>
        <rFont val="宋体"/>
        <charset val="134"/>
        <scheme val="minor"/>
      </rPr>
      <t>)</t>
    </r>
  </si>
  <si>
    <t>面层类型</t>
  </si>
  <si>
    <t>护栏长度</t>
  </si>
  <si>
    <t>(M)</t>
  </si>
  <si>
    <t>道路</t>
  </si>
  <si>
    <t>桥梁</t>
  </si>
  <si>
    <t>合计</t>
  </si>
  <si>
    <t>(套)</t>
  </si>
  <si>
    <t>（根）</t>
  </si>
  <si>
    <t>丰庄路</t>
  </si>
  <si>
    <t>曹安公路-沪宁高速</t>
  </si>
  <si>
    <t>支路</t>
  </si>
  <si>
    <t>沥砼</t>
  </si>
  <si>
    <t>4.5*2</t>
  </si>
  <si>
    <t>石材</t>
  </si>
  <si>
    <t>丰庄北路-新侯路</t>
  </si>
  <si>
    <t>477/2403</t>
  </si>
  <si>
    <t>石材/同质砖</t>
  </si>
  <si>
    <t>新侯路-清峪路</t>
  </si>
  <si>
    <t>同质砖</t>
  </si>
  <si>
    <t>清峪路-金沙江路</t>
  </si>
  <si>
    <t>1296/1602</t>
  </si>
  <si>
    <t>石材/预制道板</t>
  </si>
  <si>
    <t>丰庄北路</t>
  </si>
  <si>
    <t>新郁路-丰庄西路</t>
  </si>
  <si>
    <t>砼</t>
  </si>
  <si>
    <t>3.5*2</t>
  </si>
  <si>
    <t>丰庄西路</t>
  </si>
  <si>
    <t>丰庄北路-清峪路</t>
  </si>
  <si>
    <t>清峪路-丰华公路</t>
  </si>
  <si>
    <t>花家浜路</t>
  </si>
  <si>
    <t>延川路-新侯路</t>
  </si>
  <si>
    <t>3*2</t>
  </si>
  <si>
    <t>预制道板</t>
  </si>
  <si>
    <t>清峪路</t>
  </si>
  <si>
    <t>花家浜路-丰庄路</t>
  </si>
  <si>
    <t>4*2</t>
  </si>
  <si>
    <t>丰庄路-新郁路</t>
  </si>
  <si>
    <t>新侯路</t>
  </si>
  <si>
    <t>新郁路</t>
  </si>
  <si>
    <t>曹安公路-丰庄北路</t>
  </si>
  <si>
    <t>1125/3195</t>
  </si>
  <si>
    <t>2277/1413</t>
  </si>
  <si>
    <t>石材/砼</t>
  </si>
  <si>
    <t>祁连山南路</t>
  </si>
  <si>
    <t>金鼎路-铜川路</t>
  </si>
  <si>
    <t>次干路</t>
  </si>
  <si>
    <t>铜川路-曹安路</t>
  </si>
  <si>
    <t>曹安路-梅川路</t>
  </si>
  <si>
    <t>梅川路-延川路</t>
  </si>
  <si>
    <t>金沙江路</t>
  </si>
  <si>
    <t>主干路</t>
  </si>
  <si>
    <t>新郁路-A20跨线桥</t>
  </si>
  <si>
    <t>2.75*2</t>
  </si>
  <si>
    <t>综合养护道路设备量新申报清单（真新街道镇管道路）</t>
  </si>
  <si>
    <t>铜川路</t>
  </si>
  <si>
    <t>万镇路-双河路</t>
  </si>
  <si>
    <t>沥青</t>
  </si>
  <si>
    <t>双河路-祁连山南路</t>
  </si>
  <si>
    <t>祁连山南路-安边路</t>
  </si>
  <si>
    <t>982/3248</t>
  </si>
  <si>
    <t>安边路-靖边路</t>
  </si>
  <si>
    <t>靖边路-定边路</t>
  </si>
  <si>
    <t>定边路</t>
  </si>
  <si>
    <t>曹安路-铜川路</t>
  </si>
  <si>
    <t>水泥砼</t>
  </si>
  <si>
    <t>1000/2925</t>
  </si>
  <si>
    <t>铜川路-金鼎路</t>
  </si>
  <si>
    <t>祁连山南路-延川路</t>
  </si>
  <si>
    <t>延川路-丰庄路</t>
  </si>
  <si>
    <t>同质砖、花岗岩</t>
  </si>
  <si>
    <t>梅川路</t>
  </si>
  <si>
    <t>祁连山南路-吉镇路</t>
  </si>
  <si>
    <t>吉镇路-万镇路</t>
  </si>
  <si>
    <t>万镇路</t>
  </si>
  <si>
    <t>梅川路-曹安路</t>
  </si>
  <si>
    <t>预制道板、花岗岩</t>
  </si>
  <si>
    <t>曹安路-金汤路</t>
  </si>
  <si>
    <t>金汤路-铜川路</t>
  </si>
  <si>
    <t>金鼎路</t>
  </si>
  <si>
    <t>定边路-东栅桥北路</t>
  </si>
  <si>
    <t>东栅桥北路-潼关路</t>
  </si>
  <si>
    <t>双河路</t>
  </si>
  <si>
    <t>金汤路-金鼎路</t>
  </si>
  <si>
    <t>同质砖、预制道板</t>
  </si>
  <si>
    <t>靖边路</t>
  </si>
  <si>
    <t>金汤路</t>
  </si>
  <si>
    <t>万镇路-铜川路</t>
  </si>
  <si>
    <t>安边路</t>
  </si>
  <si>
    <t>吉镇路</t>
  </si>
  <si>
    <t>梅川路-绥一路</t>
  </si>
  <si>
    <t>绥一路-延川路</t>
  </si>
  <si>
    <t>延川路</t>
  </si>
  <si>
    <t>丰庄北路-花家浜路</t>
  </si>
  <si>
    <t>花家浜路-祁连山南路</t>
  </si>
  <si>
    <t>金沙江支路</t>
  </si>
  <si>
    <t>棕榈路-新郁路</t>
  </si>
  <si>
    <t>新郁路-西浜</t>
  </si>
  <si>
    <t>沥青、水泥砼</t>
  </si>
  <si>
    <t>同质砖、砼</t>
  </si>
  <si>
    <t>绥一路</t>
  </si>
  <si>
    <t>金沙江路-金沙江支路</t>
  </si>
  <si>
    <t>花岗岩</t>
  </si>
  <si>
    <t>沪宁高速-丰庄北路</t>
  </si>
  <si>
    <t>潼关路</t>
  </si>
  <si>
    <t>金鼎路-界河</t>
  </si>
  <si>
    <t>丰华路</t>
  </si>
  <si>
    <t>丰庄西路-江桥</t>
  </si>
  <si>
    <t>花岗岩、砼</t>
  </si>
  <si>
    <t>吉镇北路</t>
  </si>
  <si>
    <t>新郁支路</t>
  </si>
  <si>
    <t>新郁路-栅桥公园</t>
  </si>
  <si>
    <t>丰江路</t>
  </si>
  <si>
    <t>栅桥新村-曹安路</t>
  </si>
  <si>
    <t>丰西路</t>
  </si>
  <si>
    <t>栅桥新村-西栅桥路</t>
  </si>
  <si>
    <t>米市路</t>
  </si>
  <si>
    <t>西栅桥路</t>
  </si>
  <si>
    <t>丰华路-曹安路</t>
  </si>
  <si>
    <t>建新路</t>
  </si>
  <si>
    <t>曹安路-江桥边界</t>
  </si>
  <si>
    <t xml:space="preserve">                            真新街道城市桥梁、桥涵一览表                  </t>
  </si>
  <si>
    <r>
      <rPr>
        <sz val="12"/>
        <rFont val="Times New Roman"/>
        <charset val="134"/>
      </rPr>
      <t xml:space="preserve"> </t>
    </r>
    <r>
      <rPr>
        <sz val="11"/>
        <color theme="1"/>
        <rFont val="宋体"/>
        <charset val="134"/>
        <scheme val="minor"/>
      </rPr>
      <t>桥梁（桥涵）</t>
    </r>
    <r>
      <rPr>
        <sz val="12"/>
        <rFont val="Times New Roman"/>
        <charset val="134"/>
      </rPr>
      <t xml:space="preserve">          </t>
    </r>
    <r>
      <rPr>
        <sz val="11"/>
        <color theme="1"/>
        <rFont val="宋体"/>
        <charset val="134"/>
        <scheme val="minor"/>
      </rPr>
      <t>名</t>
    </r>
    <r>
      <rPr>
        <sz val="12"/>
        <rFont val="Times New Roman"/>
        <charset val="134"/>
      </rPr>
      <t xml:space="preserve">         </t>
    </r>
    <r>
      <rPr>
        <sz val="11"/>
        <color theme="1"/>
        <rFont val="宋体"/>
        <charset val="134"/>
        <scheme val="minor"/>
      </rPr>
      <t>称</t>
    </r>
  </si>
  <si>
    <t>所属（区管/街镇 ）</t>
  </si>
  <si>
    <t>所在道路</t>
  </si>
  <si>
    <r>
      <rPr>
        <sz val="11"/>
        <color theme="1"/>
        <rFont val="宋体"/>
        <charset val="134"/>
        <scheme val="minor"/>
      </rPr>
      <t>跨越河流</t>
    </r>
    <r>
      <rPr>
        <sz val="12"/>
        <rFont val="Times New Roman"/>
        <charset val="134"/>
      </rPr>
      <t xml:space="preserve">            </t>
    </r>
    <r>
      <rPr>
        <sz val="11"/>
        <color theme="1"/>
        <rFont val="宋体"/>
        <charset val="134"/>
        <scheme val="minor"/>
      </rPr>
      <t>名</t>
    </r>
    <r>
      <rPr>
        <sz val="12"/>
        <rFont val="Times New Roman"/>
        <charset val="134"/>
      </rPr>
      <t xml:space="preserve">        </t>
    </r>
    <r>
      <rPr>
        <sz val="11"/>
        <color theme="1"/>
        <rFont val="宋体"/>
        <charset val="134"/>
        <scheme val="minor"/>
      </rPr>
      <t>称</t>
    </r>
  </si>
  <si>
    <t>耐久性</t>
  </si>
  <si>
    <t>结构型式</t>
  </si>
  <si>
    <t>总长度</t>
  </si>
  <si>
    <t>桥坡护栏</t>
  </si>
  <si>
    <t>跨数</t>
  </si>
  <si>
    <t>宽度（米）</t>
  </si>
  <si>
    <t>总面积</t>
  </si>
  <si>
    <r>
      <rPr>
        <sz val="11"/>
        <color theme="1"/>
        <rFont val="宋体"/>
        <charset val="134"/>
        <scheme val="minor"/>
      </rPr>
      <t>设计载重能</t>
    </r>
    <r>
      <rPr>
        <sz val="12"/>
        <rFont val="Times New Roman"/>
        <charset val="134"/>
      </rPr>
      <t xml:space="preserve">       </t>
    </r>
    <r>
      <rPr>
        <sz val="11"/>
        <color theme="1"/>
        <rFont val="宋体"/>
        <charset val="134"/>
        <scheme val="minor"/>
      </rPr>
      <t>力</t>
    </r>
  </si>
  <si>
    <t>建造年月</t>
  </si>
  <si>
    <t>（米）</t>
  </si>
  <si>
    <t>花家浜路桥</t>
  </si>
  <si>
    <t>真新街道（区管）</t>
  </si>
  <si>
    <t>虬江河</t>
  </si>
  <si>
    <t>永久</t>
  </si>
  <si>
    <t>梁</t>
  </si>
  <si>
    <t>汽－20</t>
  </si>
  <si>
    <t>2003-05</t>
  </si>
  <si>
    <t>丰庄路桥</t>
  </si>
  <si>
    <t>1994-12</t>
  </si>
  <si>
    <t>定边路桥</t>
  </si>
  <si>
    <t>2005-12</t>
  </si>
  <si>
    <t>丰庄北路桥</t>
  </si>
  <si>
    <t>真新街道（街道）</t>
  </si>
  <si>
    <t xml:space="preserve"> 西虬江</t>
  </si>
  <si>
    <t>空心板桥</t>
  </si>
  <si>
    <t>2*4.5</t>
  </si>
  <si>
    <t>汽－30</t>
  </si>
  <si>
    <t>2*1.0</t>
  </si>
  <si>
    <t>汽－10</t>
  </si>
  <si>
    <t>金沙江支路桥</t>
  </si>
  <si>
    <t>西浜</t>
  </si>
  <si>
    <t>T梁</t>
  </si>
  <si>
    <t>2*1.2</t>
  </si>
  <si>
    <t>汽－40</t>
  </si>
  <si>
    <t>真新街道道路交通四类设施设施量清单</t>
  </si>
  <si>
    <t>□190*3500直杆（套）</t>
  </si>
  <si>
    <t>3000*250标志（块）</t>
  </si>
  <si>
    <t>1000*1500标志（块）禁货</t>
  </si>
  <si>
    <t>4000*2400标志(块)</t>
  </si>
  <si>
    <t>Φ219*8000*3F标杆(套)</t>
  </si>
  <si>
    <t>710*3000标志(块)</t>
  </si>
  <si>
    <t>2000*1000标志(块)</t>
  </si>
  <si>
    <t>Φ1000标志(块)</t>
  </si>
  <si>
    <t>△1100标志(块)</t>
  </si>
  <si>
    <t>2000*800标志(块)</t>
  </si>
  <si>
    <t>2000*600标志(块)</t>
  </si>
  <si>
    <t>3000*1500标志(块)</t>
  </si>
  <si>
    <t>Φ159*7000*2F杆(套)</t>
  </si>
  <si>
    <t>Φ159*5400弯杆(套)</t>
  </si>
  <si>
    <t>800*800标志(块)</t>
  </si>
  <si>
    <t>800*600标志(块)</t>
  </si>
  <si>
    <t>900*500标志(块)</t>
  </si>
  <si>
    <t>900*400标志(块)</t>
  </si>
  <si>
    <t>900*300标志(块)</t>
  </si>
  <si>
    <t>△900标志(块)</t>
  </si>
  <si>
    <t>Φ800标志(块)</t>
  </si>
  <si>
    <t>700*300标志(块)</t>
  </si>
  <si>
    <t>700*250标志(块)</t>
  </si>
  <si>
    <t>Φ90*3400直杆(套)</t>
  </si>
  <si>
    <t>□100*3400直杆</t>
  </si>
  <si>
    <t>800*1500标志(块)</t>
  </si>
  <si>
    <t>1500*400标志(块)</t>
  </si>
  <si>
    <t>1000*1200标志(块)</t>
  </si>
  <si>
    <t>1000*800标志(块)</t>
  </si>
  <si>
    <t>1000*600标志(块)</t>
  </si>
  <si>
    <t>1000*2400标志(块)</t>
  </si>
  <si>
    <t>600*600标志(块)</t>
  </si>
  <si>
    <t>400*600标志(块)</t>
  </si>
  <si>
    <t>Φ600标志(块)</t>
  </si>
  <si>
    <t>1800*600标志(块)</t>
  </si>
  <si>
    <t>Φ60*2800直杆(套)</t>
  </si>
  <si>
    <t>4米宽龙门架（套）</t>
  </si>
  <si>
    <t>10米宽龙门架（套）</t>
  </si>
  <si>
    <t>横道线(根)</t>
  </si>
  <si>
    <t>停止线(m)</t>
  </si>
  <si>
    <t>港湾线(m)</t>
  </si>
  <si>
    <t>箭头(个)</t>
  </si>
  <si>
    <t>菱形(个)</t>
  </si>
  <si>
    <t>黄格子(m)</t>
  </si>
  <si>
    <t>黄实线(km)</t>
  </si>
  <si>
    <t>黄虚线(km)</t>
  </si>
  <si>
    <t>白实线(km)</t>
  </si>
  <si>
    <t>白虚线(km)</t>
  </si>
  <si>
    <t>纵向减速线(米）</t>
  </si>
  <si>
    <t>横向减速线（根）</t>
  </si>
  <si>
    <t>双组份</t>
  </si>
  <si>
    <t>文字（禁止超越停车线）（组）</t>
  </si>
  <si>
    <t>右转车辆文字（组）</t>
  </si>
  <si>
    <t>公交车辆专用道限时文字及时间（组）</t>
  </si>
  <si>
    <t>水泥隔离墩（块）</t>
  </si>
  <si>
    <t>爆闪灯（个）</t>
  </si>
  <si>
    <t>反光柱（根）</t>
  </si>
  <si>
    <t>万镇路-定边路</t>
  </si>
  <si>
    <t>曹安路-金鼎路</t>
  </si>
  <si>
    <t>祁连山南路-新郁路</t>
  </si>
  <si>
    <t>万镇路-祁连山南路</t>
  </si>
  <si>
    <t>梅川路-金鼎路</t>
  </si>
  <si>
    <t>定边路-潼关路</t>
  </si>
  <si>
    <t>延川路-梅川路</t>
  </si>
  <si>
    <t>祁连山南路-丰庄北路</t>
  </si>
  <si>
    <t>吉镇路-祁连山南路</t>
  </si>
  <si>
    <t>2025年嘉定区真新街道管绿化设施量</t>
  </si>
  <si>
    <t>养护项目</t>
  </si>
  <si>
    <t>养护区域</t>
  </si>
  <si>
    <t>养护面积   （平方米）</t>
  </si>
  <si>
    <t>养护等级</t>
  </si>
  <si>
    <t>真新区域绿化</t>
  </si>
  <si>
    <t>丰庄路（丰庄北路-金沙江路）</t>
  </si>
  <si>
    <t>二级绿地</t>
  </si>
  <si>
    <t>花家浜（清峪路-延川路）</t>
  </si>
  <si>
    <t>三级绿地</t>
  </si>
  <si>
    <t>新郁路（丰庄北路-清峪路）</t>
  </si>
  <si>
    <t>金沙江路（花家浜路-新郁路）</t>
  </si>
  <si>
    <t>清峪路（花家浜路-丰庄西路）</t>
  </si>
  <si>
    <t>金沙江西路 （新郁路-外环跨线桥）</t>
  </si>
  <si>
    <t>丰庄西路（丰庄北路-清峪路）</t>
  </si>
  <si>
    <t>祁连山南路（延川路-金鼎路）</t>
  </si>
  <si>
    <t>轨交13号线丰庄站（新郁路-外环跨线桥）</t>
  </si>
  <si>
    <t>区管合计</t>
  </si>
  <si>
    <t>社区公园</t>
  </si>
  <si>
    <t>金沙公园</t>
  </si>
  <si>
    <t>含公园保安、厕所保洁、厕所耗材、水电费</t>
  </si>
  <si>
    <t>栅桥公园</t>
  </si>
  <si>
    <t>口袋公园、街心花园、单位附属绿地开放共享</t>
  </si>
  <si>
    <t>真趣园(铜川路靖边路东北角)</t>
  </si>
  <si>
    <t>一级</t>
  </si>
  <si>
    <t>嘉泰园(吉镇路（梅川路-绥一路）西侧)</t>
  </si>
  <si>
    <t>栅桥公园北侧三角地块（含城运中心北侧通道两侧绿化及曹安商圈党群服务中心周边绿化、花箱）</t>
  </si>
  <si>
    <t>芳草园（丰庄北路北侧住嘉佳园东侧）</t>
  </si>
  <si>
    <t>双河绿地(嘉利坊北侧)</t>
  </si>
  <si>
    <t>二级</t>
  </si>
  <si>
    <t>嘉美绿地(嘉美坊北侧)</t>
  </si>
  <si>
    <t>真新粮食交易市场北侧(米市场北侧)</t>
  </si>
  <si>
    <t>三级</t>
  </si>
  <si>
    <t>三元及地(三元及地南侧)</t>
  </si>
  <si>
    <t>振鑫花园（一、二期）(小区北侧)</t>
  </si>
  <si>
    <t>志能新苑(小区北侧)</t>
  </si>
  <si>
    <t>沪宁高速两侧(万镇路--新郁路)</t>
  </si>
  <si>
    <t>外环25米林带(丰华路桥下)</t>
  </si>
  <si>
    <t>道路绿化、街边绿地</t>
  </si>
  <si>
    <t>外环西侧曹安公路(匝道口景观绿地)</t>
  </si>
  <si>
    <t>外环西侧曹安公路(道路两侧绿化带及机动车中央隔离带)</t>
  </si>
  <si>
    <t>铜川路(靖边路-祁连山南路段及轨交14号线定边路站、真新新村站地铁口)</t>
  </si>
  <si>
    <t>二级（新）</t>
  </si>
  <si>
    <t>新郁支路(新郁路丰庄路段北侧)</t>
  </si>
  <si>
    <t>新郁路（近金沙丽晶苑西门）</t>
  </si>
  <si>
    <t>嘉善坊嘉尚坊中间绿地</t>
  </si>
  <si>
    <t>新郁路丰庄北路口东北角、西北角绿地</t>
  </si>
  <si>
    <t>丰庄农贸市场(丰庄路西侧)</t>
  </si>
  <si>
    <t>丰庄西路433弄围墙南侧(丰庄西路433弄)</t>
  </si>
  <si>
    <t>曹安路(好美家西南两侧)</t>
  </si>
  <si>
    <t>曹安路(易初莲花西南两侧)</t>
  </si>
  <si>
    <t>曹安路(东方汽配城东南侧)</t>
  </si>
  <si>
    <t>曹安路(外环线-万镇路两侧)</t>
  </si>
  <si>
    <t>铜川路(嘉利坊门口东侧)</t>
  </si>
  <si>
    <t>铜川路(嘉利坊门口西侧)</t>
  </si>
  <si>
    <t>铜川路(嘉美坊门口两侧)</t>
  </si>
  <si>
    <t>铜川路(嘉善坊门口两侧)</t>
  </si>
  <si>
    <t>双河路(嘉利坊西侧)</t>
  </si>
  <si>
    <t>吉镇路(小金元西侧)</t>
  </si>
  <si>
    <t>梅川路(嘉泰花园两侧)</t>
  </si>
  <si>
    <t>梅川路(梅川路桥西南侧)</t>
  </si>
  <si>
    <t>梅川路(金元坊南侧)</t>
  </si>
  <si>
    <t>梅川路(真南小区门口)</t>
  </si>
  <si>
    <t>丰庄路(振鑫二期门口绿地)</t>
  </si>
  <si>
    <t>新郁路(新郁路桥两侧)</t>
  </si>
  <si>
    <t>丰华路(道路两侧\丰庄西路延伸段两侧)</t>
  </si>
  <si>
    <t>小浜河(都市港湾-丰庄西路)</t>
  </si>
  <si>
    <t>金鼎路、潼关路(定边路以西)</t>
  </si>
  <si>
    <t>潼关路车站东侧</t>
  </si>
  <si>
    <t>三个加油站(曹安路、祁连山南路、金沙江路)</t>
  </si>
  <si>
    <t>潼关路西侧绿地（建丰河以北、外环高速以东）</t>
  </si>
  <si>
    <t>万镇路西侧（曹安公路-金鼎路）</t>
  </si>
  <si>
    <t>铜川路立体绿化(嘉福坊-祁连山南路北侧)</t>
  </si>
  <si>
    <t>双河绿地安吉拉月季(防护栏650米)</t>
  </si>
  <si>
    <t>丰庄菜场安吉拉月季(墙体边300米)</t>
  </si>
  <si>
    <t>花卉专项维护</t>
  </si>
  <si>
    <t>新郁路西侧花坛花境（清峪路-丰庄北路）</t>
  </si>
  <si>
    <t>托底对花坛花境花卉进行更换及养护</t>
  </si>
  <si>
    <t>金沙公园圆形花坛</t>
  </si>
  <si>
    <t>曹安公路外环高速两侧花坛花境</t>
  </si>
  <si>
    <t>曹安公路万镇路口花坛</t>
  </si>
  <si>
    <t>防台防汛抢险工作应急处置</t>
  </si>
  <si>
    <t>对全辖区的防台防汛工作进行托底应急处置，包括住宅小区、商业广场等养护范围外区域，确保强降雨、台风等自然灾害来临后，迅速有效地处置应对，最大程度降低造成的损失和影响，保障群众的人身和财产安全</t>
  </si>
  <si>
    <t>/</t>
  </si>
  <si>
    <t>公园内抢险工作由各自养护单位落实处置，全辖区抢险工作由公共绿地及行道树养护单位托底处置</t>
  </si>
  <si>
    <t>水电费</t>
  </si>
  <si>
    <t>每月及时缴纳公园、绿地内产生的水电费用，包括人大阵地、政协阵地等各类服务用房，以及办公管理用房、配套用房、景观照明、监控等设施设备产生的水、电费用</t>
  </si>
  <si>
    <t>由养护单位每月缴纳</t>
  </si>
  <si>
    <t>街道合计</t>
  </si>
  <si>
    <t>路段名</t>
  </si>
  <si>
    <t>清峪路（花家浜路--新郁路）</t>
  </si>
  <si>
    <t>54个</t>
  </si>
  <si>
    <t>铜川路（祁连山南路--定边路）</t>
  </si>
  <si>
    <t>61组</t>
  </si>
  <si>
    <t>每组为1个大+2个小组</t>
  </si>
  <si>
    <t>2025年嘉定区管绿化设施量（行道树）</t>
  </si>
  <si>
    <t>行道树树种</t>
  </si>
  <si>
    <t>等级/规格</t>
  </si>
  <si>
    <t>数量（株）</t>
  </si>
  <si>
    <t>清峪路 （花家浜路－丰庄西路）</t>
  </si>
  <si>
    <t>悬铃木</t>
  </si>
  <si>
    <t>30-39</t>
  </si>
  <si>
    <t>40以上</t>
  </si>
  <si>
    <t>延川路 （花家浜路－丰庄北路）</t>
  </si>
  <si>
    <t>朴树</t>
  </si>
  <si>
    <t>20-29</t>
  </si>
  <si>
    <t>新侯路（新郁路－花家浜路）</t>
  </si>
  <si>
    <t>香樟</t>
  </si>
  <si>
    <t>新郁路 （金沙江路－丰庄北路）</t>
  </si>
  <si>
    <t>10-19</t>
  </si>
  <si>
    <t>丰庄西路   （丰庄北路－清峪路）</t>
  </si>
  <si>
    <t>丰庄北路  （祁连山路－丰庄西路）</t>
  </si>
  <si>
    <t>金沙江路 （花家浜路－A20桥）</t>
  </si>
  <si>
    <t>丰庄路 （丰庄北路－金沙江路）</t>
  </si>
  <si>
    <t>祁连山南路 （延川路-金鼎路）</t>
  </si>
  <si>
    <t>铜川路(万镇路-定边路)</t>
  </si>
  <si>
    <t>纳塔栎</t>
  </si>
  <si>
    <t>双河路金汤路(万镇路-金鼎路)</t>
  </si>
  <si>
    <t>安边路(曹安路-铜川路)</t>
  </si>
  <si>
    <t>丰庄路(曹安路-丰庄北路)</t>
  </si>
  <si>
    <t>靖边路(铜川路-高压走廊)</t>
  </si>
  <si>
    <t>定边路(曹安路-高压走廊)</t>
  </si>
  <si>
    <t>吉镇路(梅川路-米市场)</t>
  </si>
  <si>
    <t>女贞</t>
  </si>
  <si>
    <t>梅川路(万镇路-祁连山路)</t>
  </si>
  <si>
    <t>绥一路(吉镇路-祁连山南路)</t>
  </si>
  <si>
    <t>新郁路(丰庄北路-商城环路)</t>
  </si>
  <si>
    <t>新郁路(清峪路-金沙江支路)</t>
  </si>
  <si>
    <t>丰庄西路(清峪路-丰华公路)</t>
  </si>
  <si>
    <t>丰华公路(丰庄西路-新槎浦桥)</t>
  </si>
  <si>
    <t>清峪路（都市港湾门面前侧）</t>
  </si>
  <si>
    <t>曹安路两侧</t>
  </si>
  <si>
    <t>曹安路国际商铺</t>
  </si>
  <si>
    <t>金鼎路潼关路</t>
  </si>
  <si>
    <t>真新街道景观照明日常维护项目施量清单</t>
  </si>
  <si>
    <t>设施类别</t>
  </si>
  <si>
    <t>设施名称</t>
  </si>
  <si>
    <t>规格型号</t>
  </si>
  <si>
    <t>功率(W)</t>
  </si>
  <si>
    <r>
      <rPr>
        <b/>
        <sz val="11"/>
        <color rgb="FF000000"/>
        <rFont val="宋体"/>
        <charset val="134"/>
        <scheme val="major"/>
      </rPr>
      <t>总功率</t>
    </r>
    <r>
      <rPr>
        <sz val="11"/>
        <color rgb="FF000000"/>
        <rFont val="宋体"/>
        <charset val="134"/>
        <scheme val="major"/>
      </rPr>
      <t xml:space="preserve"> </t>
    </r>
    <r>
      <rPr>
        <b/>
        <sz val="11"/>
        <color rgb="FF000000"/>
        <rFont val="宋体"/>
        <charset val="134"/>
        <scheme val="major"/>
      </rPr>
      <t>（KW）</t>
    </r>
  </si>
  <si>
    <t>配套设施</t>
  </si>
  <si>
    <t>电线管</t>
  </si>
  <si>
    <t>PE25</t>
  </si>
  <si>
    <t>PE32</t>
  </si>
  <si>
    <t>PE100</t>
  </si>
  <si>
    <t>电力电缆</t>
  </si>
  <si>
    <t>YJV5*16</t>
  </si>
  <si>
    <t>ZA-YJV5*4</t>
  </si>
  <si>
    <t>RVV2*4</t>
  </si>
  <si>
    <t>控制电缆电缆</t>
  </si>
  <si>
    <t>屏蔽超五类网线</t>
  </si>
  <si>
    <t>电气控制设 施</t>
  </si>
  <si>
    <t>智能控制箱</t>
  </si>
  <si>
    <t>只</t>
  </si>
  <si>
    <t>变压器控制箱</t>
  </si>
  <si>
    <t>电表箱</t>
  </si>
  <si>
    <t>配电箱</t>
  </si>
  <si>
    <t>灯 具 设 施</t>
  </si>
  <si>
    <t>庭院灯</t>
  </si>
  <si>
    <t>LED 30W 4000KAC220V 60 IP65 ON/OFF</t>
  </si>
  <si>
    <t>套</t>
  </si>
  <si>
    <t>草坪灯</t>
  </si>
  <si>
    <t>LED 10W 4000K AC220V 60 ON/OFF IP66</t>
  </si>
  <si>
    <t>LED 照树灯</t>
  </si>
  <si>
    <t>LED 25W 3000K AC220V 30 IP66  ON/OFF</t>
  </si>
  <si>
    <t>LED 18W/m 3000K</t>
  </si>
  <si>
    <t>LED 洗墙灯</t>
  </si>
  <si>
    <t>LED 18W/m 3000K DC24V 10*60 IP66  ON/OFF</t>
  </si>
  <si>
    <t>LED 24W/m 3000K DC24V 10*60 IP66 ON/OFF</t>
  </si>
  <si>
    <t>LED地埋灯</t>
  </si>
  <si>
    <t xml:space="preserve">   LED 6W 3000K DC24 V30 IP67 ON/OFF</t>
  </si>
  <si>
    <t>LED 防水壁灯</t>
  </si>
  <si>
    <t>LED 3+3W 4000K DC24V 8+4 IP66  DMX512 控制</t>
  </si>
  <si>
    <t>LED 台阶灯带</t>
  </si>
  <si>
    <t>LED 6W/m 4000K  DC24V 120 IP66 ON/OFF</t>
  </si>
  <si>
    <t>LED 栏杆灯带</t>
  </si>
  <si>
    <t>LED 10W/m 4000K DC24V 120 IP66 ON/OFF</t>
  </si>
  <si>
    <t>苏州河沿岸(真新街道段）景观照明     区域功率合计</t>
  </si>
  <si>
    <t>飞碟灯、绿化照明灯</t>
  </si>
  <si>
    <t>景观灯</t>
  </si>
  <si>
    <t>LED射灯</t>
  </si>
  <si>
    <t>卤素射灯</t>
  </si>
  <si>
    <t>低圆柱灯</t>
  </si>
  <si>
    <t>高圆柱灯</t>
  </si>
  <si>
    <t>高杆灯</t>
  </si>
  <si>
    <t>嘉定区真新街道景观灯照明   区域功率合计</t>
  </si>
  <si>
    <r>
      <rPr>
        <b/>
        <sz val="20"/>
        <rFont val="宋体"/>
        <charset val="134"/>
      </rPr>
      <t>2024年嘉定区</t>
    </r>
    <r>
      <rPr>
        <b/>
        <u/>
        <sz val="20"/>
        <rFont val="宋体"/>
        <charset val="134"/>
      </rPr>
      <t>真新街道</t>
    </r>
    <r>
      <rPr>
        <b/>
        <sz val="20"/>
        <rFont val="宋体"/>
        <charset val="134"/>
      </rPr>
      <t>河湖养护设施量清单</t>
    </r>
  </si>
  <si>
    <t>水体编码</t>
  </si>
  <si>
    <t>水体名称</t>
  </si>
  <si>
    <t>所属（区管/街镇）</t>
  </si>
  <si>
    <t>等级</t>
  </si>
  <si>
    <t>是否跨镇</t>
  </si>
  <si>
    <t>养护长度
（米）</t>
  </si>
  <si>
    <t>养护面积
（平方米）</t>
  </si>
  <si>
    <t>堤防护岸
（米）</t>
  </si>
  <si>
    <t>防汛通道（平方米）</t>
  </si>
  <si>
    <t>早期数据</t>
  </si>
  <si>
    <t>绿化（平方米）</t>
  </si>
  <si>
    <t>景观设施（处）</t>
  </si>
  <si>
    <t>栏杆（米）</t>
  </si>
  <si>
    <t>拦截
设施（处）</t>
  </si>
  <si>
    <t>截流
设施
（处）</t>
  </si>
  <si>
    <t>纳米机
（台）</t>
  </si>
  <si>
    <t>曝气
设备
（台）</t>
  </si>
  <si>
    <t>河边除污设施
（处）</t>
  </si>
  <si>
    <t>箱涵、管涵（个）</t>
  </si>
  <si>
    <t>标牌（块）</t>
  </si>
  <si>
    <t>水质维护设施（个）</t>
  </si>
  <si>
    <t>绿化区域划分</t>
  </si>
  <si>
    <t>直立式</t>
  </si>
  <si>
    <t>斜坡式</t>
  </si>
  <si>
    <t>JD132</t>
  </si>
  <si>
    <t>西虬江</t>
  </si>
  <si>
    <t>区级</t>
  </si>
  <si>
    <t>是</t>
  </si>
  <si>
    <t>-</t>
  </si>
  <si>
    <t>JD143</t>
  </si>
  <si>
    <t>建丰河</t>
  </si>
  <si>
    <t>镇级</t>
  </si>
  <si>
    <t>JD341</t>
  </si>
  <si>
    <t>小浜河</t>
  </si>
  <si>
    <t>村级</t>
  </si>
  <si>
    <t>否</t>
  </si>
  <si>
    <t>一级区域</t>
  </si>
  <si>
    <t>JD401</t>
  </si>
  <si>
    <t>劈洪浜</t>
  </si>
  <si>
    <t>JD402</t>
  </si>
  <si>
    <t>栅桥江</t>
  </si>
  <si>
    <t>JD1834</t>
  </si>
  <si>
    <t>老江</t>
  </si>
  <si>
    <t>JD1838</t>
  </si>
  <si>
    <t>JDw27</t>
  </si>
  <si>
    <t>外环水体</t>
  </si>
  <si>
    <t>19新增JD059</t>
  </si>
  <si>
    <t>真新街道候车亭实施量</t>
  </si>
  <si>
    <t>站名</t>
  </si>
  <si>
    <t>所属（区管/街镇</t>
  </si>
  <si>
    <t>途经线路</t>
  </si>
  <si>
    <t>候车亭类型</t>
  </si>
  <si>
    <t>车向</t>
  </si>
  <si>
    <t>养护单位</t>
  </si>
  <si>
    <t>717.808.948.1206</t>
  </si>
  <si>
    <t>南北</t>
  </si>
  <si>
    <t>上海策汇实</t>
  </si>
  <si>
    <t>丰北路</t>
  </si>
  <si>
    <t>837.嘉定113</t>
  </si>
  <si>
    <t>东西</t>
  </si>
  <si>
    <t>业有限公司</t>
  </si>
  <si>
    <t>717，嘉定113</t>
  </si>
  <si>
    <t>嘉定104.鉴定65</t>
  </si>
  <si>
    <t>曹安路</t>
  </si>
  <si>
    <t>1206.561.717.808.826.947.</t>
  </si>
  <si>
    <t>743、808，嘉定113</t>
  </si>
  <si>
    <t>743、嘉定104、嘉定113</t>
  </si>
  <si>
    <t>827，嘉定113</t>
  </si>
  <si>
    <t>837、948、嘉定113</t>
  </si>
  <si>
    <t>祁南路</t>
  </si>
  <si>
    <t>金江路</t>
  </si>
  <si>
    <t>158.67.94</t>
  </si>
  <si>
    <t>金西路</t>
  </si>
  <si>
    <t>158.嘉定104</t>
  </si>
  <si>
    <t>金沙江西路</t>
  </si>
  <si>
    <t>合  计</t>
  </si>
  <si>
    <t>真新街道公厕设施量</t>
  </si>
  <si>
    <r>
      <rPr>
        <b/>
        <sz val="10"/>
        <color rgb="FF000000"/>
        <rFont val="仿宋_GB2312"/>
        <charset val="134"/>
      </rPr>
      <t>序号</t>
    </r>
  </si>
  <si>
    <r>
      <rPr>
        <b/>
        <sz val="10"/>
        <color rgb="FF000000"/>
        <rFont val="仿宋_GB2312"/>
        <charset val="134"/>
      </rPr>
      <t>公厕名称</t>
    </r>
  </si>
  <si>
    <r>
      <rPr>
        <b/>
        <sz val="10"/>
        <color rgb="FF000000"/>
        <rFont val="仿宋_GB2312"/>
        <charset val="134"/>
      </rPr>
      <t>地址</t>
    </r>
  </si>
  <si>
    <r>
      <rPr>
        <b/>
        <sz val="10"/>
        <color rgb="FF000000"/>
        <rFont val="仿宋_GB2312"/>
        <charset val="134"/>
      </rPr>
      <t>公共厕所类型</t>
    </r>
  </si>
  <si>
    <t>公共厕所等级</t>
  </si>
  <si>
    <t>公共厕所面积</t>
  </si>
  <si>
    <r>
      <rPr>
        <b/>
        <sz val="10"/>
        <color rgb="FF000000"/>
        <rFont val="仿宋_GB2312"/>
        <charset val="134"/>
      </rPr>
      <t>公厕基本信息</t>
    </r>
  </si>
  <si>
    <r>
      <rPr>
        <b/>
        <sz val="11"/>
        <color rgb="FF000000"/>
        <rFont val="仿宋_GB2312"/>
        <charset val="134"/>
      </rPr>
      <t>服务时间</t>
    </r>
  </si>
  <si>
    <r>
      <rPr>
        <b/>
        <sz val="10"/>
        <color rgb="FF000000"/>
        <rFont val="仿宋_GB2312"/>
        <charset val="134"/>
      </rPr>
      <t>工具间（</t>
    </r>
    <r>
      <rPr>
        <b/>
        <sz val="10"/>
        <color rgb="FF000000"/>
        <rFont val="宋体"/>
        <charset val="134"/>
      </rPr>
      <t>㎡</t>
    </r>
    <r>
      <rPr>
        <b/>
        <sz val="10"/>
        <color rgb="FF000000"/>
        <rFont val="仿宋_GB2312"/>
        <charset val="134"/>
      </rPr>
      <t>）</t>
    </r>
  </si>
  <si>
    <r>
      <rPr>
        <b/>
        <sz val="10"/>
        <color rgb="FF000000"/>
        <rFont val="仿宋_GB2312"/>
        <charset val="134"/>
      </rPr>
      <t>休息室（</t>
    </r>
    <r>
      <rPr>
        <b/>
        <sz val="10"/>
        <color rgb="FF000000"/>
        <rFont val="宋体"/>
        <charset val="134"/>
      </rPr>
      <t>㎡</t>
    </r>
    <r>
      <rPr>
        <b/>
        <sz val="10"/>
        <color rgb="FF000000"/>
        <rFont val="仿宋_GB2312"/>
        <charset val="134"/>
      </rPr>
      <t>）</t>
    </r>
  </si>
  <si>
    <r>
      <rPr>
        <b/>
        <sz val="10"/>
        <color rgb="FF000000"/>
        <rFont val="仿宋_GB2312"/>
        <charset val="134"/>
      </rPr>
      <t>男厕</t>
    </r>
  </si>
  <si>
    <r>
      <rPr>
        <b/>
        <sz val="10"/>
        <color rgb="FF000000"/>
        <rFont val="仿宋_GB2312"/>
        <charset val="134"/>
      </rPr>
      <t>女厕</t>
    </r>
  </si>
  <si>
    <r>
      <rPr>
        <b/>
        <sz val="10"/>
        <color rgb="FF000000"/>
        <rFont val="仿宋_GB2312"/>
        <charset val="134"/>
      </rPr>
      <t>通用厕间数</t>
    </r>
  </si>
  <si>
    <r>
      <rPr>
        <b/>
        <sz val="10"/>
        <color rgb="FF000000"/>
        <rFont val="仿宋_GB2312"/>
        <charset val="134"/>
      </rPr>
      <t>第三卫生间数</t>
    </r>
  </si>
  <si>
    <r>
      <rPr>
        <b/>
        <sz val="10"/>
        <color rgb="FF000000"/>
        <rFont val="仿宋_GB2312"/>
        <charset val="134"/>
      </rPr>
      <t>无障碍设施数</t>
    </r>
    <r>
      <rPr>
        <b/>
        <sz val="10"/>
        <color rgb="FF000000"/>
        <rFont val="仿宋_GB2312"/>
        <charset val="134"/>
      </rPr>
      <t xml:space="preserve">
</t>
    </r>
    <r>
      <rPr>
        <b/>
        <sz val="10"/>
        <color rgb="FF000000"/>
        <rFont val="仿宋_GB2312"/>
        <charset val="134"/>
      </rPr>
      <t>注：厕间指单独一间房</t>
    </r>
  </si>
  <si>
    <r>
      <rPr>
        <b/>
        <sz val="10"/>
        <color rgb="FF000000"/>
        <rFont val="仿宋_GB2312"/>
        <charset val="134"/>
      </rPr>
      <t>拖把池数</t>
    </r>
  </si>
  <si>
    <r>
      <rPr>
        <b/>
        <sz val="10"/>
        <color rgb="FF000000"/>
        <rFont val="仿宋_GB2312"/>
        <charset val="134"/>
      </rPr>
      <t>洗手池数</t>
    </r>
  </si>
  <si>
    <r>
      <rPr>
        <b/>
        <sz val="10"/>
        <color rgb="FF000000"/>
        <rFont val="仿宋_GB2312"/>
        <charset val="134"/>
      </rPr>
      <t>烘手器数</t>
    </r>
  </si>
  <si>
    <t>格栅井数</t>
  </si>
  <si>
    <t>灯具数</t>
  </si>
  <si>
    <r>
      <rPr>
        <b/>
        <sz val="10"/>
        <color rgb="FF000000"/>
        <rFont val="仿宋_GB2312"/>
        <charset val="134"/>
      </rPr>
      <t>自动取纸机数</t>
    </r>
  </si>
  <si>
    <r>
      <rPr>
        <b/>
        <sz val="10"/>
        <color rgb="FF000000"/>
        <rFont val="仿宋_GB2312"/>
        <charset val="134"/>
      </rPr>
      <t>是否提供热水洗手</t>
    </r>
  </si>
  <si>
    <r>
      <rPr>
        <b/>
        <sz val="10"/>
        <color rgb="FF000000"/>
        <rFont val="仿宋_GB2312"/>
        <charset val="134"/>
      </rPr>
      <t>是否有一键呼救器</t>
    </r>
  </si>
  <si>
    <r>
      <rPr>
        <b/>
        <sz val="10"/>
        <color rgb="FF000000"/>
        <rFont val="仿宋_GB2312"/>
        <charset val="134"/>
      </rPr>
      <t>是否安装智慧系统</t>
    </r>
  </si>
  <si>
    <r>
      <rPr>
        <b/>
        <sz val="10"/>
        <color rgb="FF000000"/>
        <rFont val="仿宋_GB2312"/>
        <charset val="134"/>
      </rPr>
      <t>污物（水）处置类型（属于的√）</t>
    </r>
  </si>
  <si>
    <r>
      <rPr>
        <b/>
        <sz val="11"/>
        <color rgb="FF000000"/>
        <rFont val="仿宋_GB2312"/>
        <charset val="134"/>
      </rPr>
      <t>倒粪口（个）</t>
    </r>
  </si>
  <si>
    <r>
      <rPr>
        <b/>
        <sz val="10"/>
        <color rgb="FF000000"/>
        <rFont val="仿宋_GB2312"/>
        <charset val="134"/>
      </rPr>
      <t>男蹲位数</t>
    </r>
  </si>
  <si>
    <r>
      <rPr>
        <b/>
        <sz val="10"/>
        <color rgb="FF000000"/>
        <rFont val="仿宋_GB2312"/>
        <charset val="134"/>
      </rPr>
      <t>男座位数</t>
    </r>
  </si>
  <si>
    <r>
      <rPr>
        <b/>
        <sz val="10"/>
        <color rgb="FF000000"/>
        <rFont val="仿宋_GB2312"/>
        <charset val="134"/>
      </rPr>
      <t>男站位数</t>
    </r>
  </si>
  <si>
    <r>
      <rPr>
        <b/>
        <sz val="10"/>
        <color rgb="FF000000"/>
        <rFont val="仿宋_GB2312"/>
        <charset val="134"/>
      </rPr>
      <t>女蹲位数</t>
    </r>
  </si>
  <si>
    <r>
      <rPr>
        <b/>
        <sz val="10"/>
        <color rgb="FF000000"/>
        <rFont val="仿宋_GB2312"/>
        <charset val="134"/>
      </rPr>
      <t>女座位数</t>
    </r>
  </si>
  <si>
    <r>
      <rPr>
        <b/>
        <sz val="10"/>
        <color rgb="FF000000"/>
        <rFont val="仿宋_GB2312"/>
        <charset val="134"/>
      </rPr>
      <t>纳入市政网管（污水）</t>
    </r>
  </si>
  <si>
    <r>
      <rPr>
        <b/>
        <sz val="10"/>
        <color rgb="FF000000"/>
        <rFont val="仿宋_GB2312"/>
        <charset val="134"/>
      </rPr>
      <t>未纳入市政网管</t>
    </r>
  </si>
  <si>
    <r>
      <rPr>
        <b/>
        <sz val="10"/>
        <color rgb="FF000000"/>
        <rFont val="仿宋_GB2312"/>
        <charset val="134"/>
      </rPr>
      <t>厕间</t>
    </r>
    <r>
      <rPr>
        <b/>
        <sz val="10"/>
        <color rgb="FF000000"/>
        <rFont val="仿宋_GB2312"/>
        <charset val="134"/>
      </rPr>
      <t xml:space="preserve">
</t>
    </r>
    <r>
      <rPr>
        <b/>
        <sz val="10"/>
        <color rgb="FF000000"/>
        <rFont val="仿宋_GB2312"/>
        <charset val="134"/>
      </rPr>
      <t>（间）</t>
    </r>
  </si>
  <si>
    <r>
      <rPr>
        <b/>
        <sz val="10"/>
        <color rgb="FF000000"/>
        <rFont val="仿宋_GB2312"/>
        <charset val="134"/>
      </rPr>
      <t>厕位</t>
    </r>
    <r>
      <rPr>
        <b/>
        <sz val="10"/>
        <color rgb="FF000000"/>
        <rFont val="仿宋_GB2312"/>
        <charset val="134"/>
      </rPr>
      <t xml:space="preserve">
</t>
    </r>
    <r>
      <rPr>
        <b/>
        <sz val="10"/>
        <color rgb="FF000000"/>
        <rFont val="仿宋_GB2312"/>
        <charset val="134"/>
      </rPr>
      <t>（个）</t>
    </r>
  </si>
  <si>
    <r>
      <rPr>
        <b/>
        <sz val="10"/>
        <color rgb="FF000000"/>
        <rFont val="仿宋_GB2312"/>
        <charset val="134"/>
      </rPr>
      <t>环卫抽运</t>
    </r>
  </si>
  <si>
    <r>
      <rPr>
        <b/>
        <sz val="10"/>
        <color rgb="FF000000"/>
        <rFont val="仿宋_GB2312"/>
        <charset val="134"/>
      </rPr>
      <t>环卫未抽运</t>
    </r>
  </si>
  <si>
    <r>
      <rPr>
        <b/>
        <sz val="10"/>
        <color rgb="FF000000"/>
        <rFont val="仿宋_GB2312"/>
        <charset val="134"/>
      </rPr>
      <t>化粪池</t>
    </r>
    <r>
      <rPr>
        <b/>
        <sz val="10"/>
        <color rgb="FF000000"/>
        <rFont val="仿宋_GB2312"/>
        <charset val="134"/>
      </rPr>
      <t xml:space="preserve">
</t>
    </r>
    <r>
      <rPr>
        <b/>
        <sz val="10"/>
        <color rgb="FF000000"/>
        <rFont val="仿宋_GB2312"/>
        <charset val="134"/>
      </rPr>
      <t>（三隔池）</t>
    </r>
  </si>
  <si>
    <r>
      <rPr>
        <b/>
        <sz val="10"/>
        <color rgb="FF000000"/>
        <rFont val="仿宋_GB2312"/>
        <charset val="134"/>
      </rPr>
      <t>化粪池</t>
    </r>
    <r>
      <rPr>
        <b/>
        <sz val="10"/>
        <color rgb="FF000000"/>
        <rFont val="仿宋_GB2312"/>
        <charset val="134"/>
      </rPr>
      <t xml:space="preserve">
</t>
    </r>
    <r>
      <rPr>
        <b/>
        <sz val="10"/>
        <color rgb="FF000000"/>
        <rFont val="仿宋_GB2312"/>
        <charset val="134"/>
      </rPr>
      <t>（无三隔池）</t>
    </r>
  </si>
  <si>
    <r>
      <rPr>
        <b/>
        <sz val="10"/>
        <color rgb="FF000000"/>
        <rFont val="仿宋_GB2312"/>
        <charset val="134"/>
      </rPr>
      <t>直排</t>
    </r>
  </si>
  <si>
    <t>金沙公园旁公厕</t>
  </si>
  <si>
    <t>丰庄路65号</t>
  </si>
  <si>
    <t>固定式</t>
  </si>
  <si>
    <t>一类</t>
  </si>
  <si>
    <t>√</t>
  </si>
  <si>
    <t>沪宁高架下公厕</t>
  </si>
  <si>
    <t>丰庄路536号</t>
  </si>
  <si>
    <t>二类</t>
  </si>
  <si>
    <t>定边路公厕</t>
  </si>
  <si>
    <t>定边路130号</t>
  </si>
  <si>
    <t>双河路公厕</t>
  </si>
  <si>
    <t>双河路382号</t>
  </si>
  <si>
    <t>大润发公厕</t>
  </si>
  <si>
    <t>大润发超市停车场</t>
  </si>
  <si>
    <t>新郁路公厕</t>
  </si>
  <si>
    <t>新郁路567号</t>
  </si>
  <si>
    <t>丰庄西路公厕</t>
  </si>
  <si>
    <t>丰庄西路384号</t>
  </si>
  <si>
    <t>苏州河公厕</t>
  </si>
  <si>
    <t>苏州河步道</t>
  </si>
  <si>
    <t>无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</si>
</sst>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2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00"/>
    <numFmt numFmtId="178" formatCode="0.0_ "/>
    <numFmt numFmtId="179" formatCode="0.00_ "/>
    <numFmt numFmtId="180" formatCode="0.00_);[Red]\(0.00\)"/>
    <numFmt numFmtId="181" formatCode="0.0000_ "/>
    <numFmt numFmtId="182" formatCode="0;[Red]0"/>
    <numFmt numFmtId="183" formatCode="0.00;[Red]0.00"/>
  </numFmts>
  <fonts count="85">
    <font>
      <sz val="12"/>
      <name val="宋体"/>
      <charset val="134"/>
    </font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6"/>
      <color rgb="FF000000"/>
      <name val="宋体"/>
      <charset val="134"/>
    </font>
    <font>
      <sz val="12"/>
      <color rgb="FF000000"/>
      <name val="宋体"/>
      <charset val="134"/>
    </font>
    <font>
      <b/>
      <sz val="10"/>
      <color rgb="FF000000"/>
      <name val="仿宋_GB2312"/>
      <charset val="134"/>
    </font>
    <font>
      <b/>
      <sz val="11"/>
      <color rgb="FF000000"/>
      <name val="仿宋_GB2312"/>
      <charset val="134"/>
    </font>
    <font>
      <sz val="10"/>
      <color rgb="FF000000"/>
      <name val="宋体"/>
      <charset val="134"/>
    </font>
    <font>
      <b/>
      <sz val="12"/>
      <color theme="1"/>
      <name val="宋体"/>
      <charset val="134"/>
      <scheme val="minor"/>
    </font>
    <font>
      <sz val="14"/>
      <color theme="1"/>
      <name val="宋体"/>
      <charset val="134"/>
    </font>
    <font>
      <sz val="10"/>
      <color rgb="FF000000"/>
      <name val="仿宋_GB2312"/>
      <charset val="134"/>
    </font>
    <font>
      <sz val="14"/>
      <color rgb="FF000000"/>
      <name val="宋体"/>
      <charset val="134"/>
    </font>
    <font>
      <b/>
      <sz val="14"/>
      <color theme="1"/>
      <name val="宋体"/>
      <charset val="134"/>
    </font>
    <font>
      <b/>
      <sz val="11"/>
      <color theme="1"/>
      <name val="宋体"/>
      <charset val="134"/>
      <scheme val="minor"/>
    </font>
    <font>
      <b/>
      <sz val="20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sz val="9"/>
      <name val="宋体"/>
      <charset val="134"/>
    </font>
    <font>
      <b/>
      <sz val="11"/>
      <name val="宋体"/>
      <charset val="134"/>
    </font>
    <font>
      <b/>
      <sz val="11"/>
      <name val="宋体"/>
      <charset val="134"/>
      <scheme val="minor"/>
    </font>
    <font>
      <b/>
      <sz val="11"/>
      <color rgb="FF000000"/>
      <name val="宋体"/>
      <charset val="134"/>
      <scheme val="major"/>
    </font>
    <font>
      <sz val="12"/>
      <color rgb="FF000000"/>
      <name val="宋体"/>
      <charset val="134"/>
      <scheme val="major"/>
    </font>
    <font>
      <sz val="10.5"/>
      <color rgb="FF000000"/>
      <name val="宋体"/>
      <charset val="134"/>
      <scheme val="major"/>
    </font>
    <font>
      <b/>
      <sz val="12"/>
      <color rgb="FF000000"/>
      <name val="宋体"/>
      <charset val="134"/>
      <scheme val="major"/>
    </font>
    <font>
      <sz val="12"/>
      <color rgb="FF000000"/>
      <name val="仿宋_GB2312"/>
      <charset val="134"/>
    </font>
    <font>
      <b/>
      <sz val="12"/>
      <color rgb="FF000000"/>
      <name val="仿宋_GB2312"/>
      <charset val="134"/>
    </font>
    <font>
      <sz val="11"/>
      <color rgb="FFFF0000"/>
      <name val="宋体"/>
      <charset val="134"/>
      <scheme val="minor"/>
    </font>
    <font>
      <sz val="18"/>
      <color theme="1"/>
      <name val="黑体"/>
      <charset val="134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0"/>
      <color rgb="FF000000"/>
      <name val="宋体"/>
      <charset val="134"/>
      <scheme val="minor"/>
    </font>
    <font>
      <b/>
      <sz val="12"/>
      <name val="宋体"/>
      <charset val="134"/>
    </font>
    <font>
      <b/>
      <sz val="12"/>
      <color theme="1"/>
      <name val="宋体"/>
      <charset val="134"/>
    </font>
    <font>
      <sz val="12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4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2"/>
      <color indexed="8"/>
      <name val="宋体"/>
      <charset val="134"/>
    </font>
    <font>
      <b/>
      <sz val="12"/>
      <color indexed="8"/>
      <name val="宋体"/>
      <charset val="134"/>
    </font>
    <font>
      <b/>
      <sz val="12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4"/>
      <name val="黑体"/>
      <charset val="134"/>
    </font>
    <font>
      <sz val="11"/>
      <name val="宋体"/>
      <charset val="134"/>
      <scheme val="major"/>
    </font>
    <font>
      <sz val="10"/>
      <name val="宋体"/>
      <charset val="134"/>
      <scheme val="major"/>
    </font>
    <font>
      <b/>
      <sz val="10"/>
      <name val="宋体"/>
      <charset val="134"/>
    </font>
    <font>
      <b/>
      <sz val="12"/>
      <name val="楷体_GB2312"/>
      <charset val="134"/>
    </font>
    <font>
      <sz val="12"/>
      <name val="Times New Roman"/>
      <charset val="134"/>
    </font>
    <font>
      <sz val="12"/>
      <color rgb="FF0000FF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2"/>
      <color indexed="8"/>
      <name val="宋体"/>
      <charset val="134"/>
      <scheme val="minor"/>
    </font>
    <font>
      <i/>
      <sz val="12"/>
      <color rgb="FF0000FF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sz val="14"/>
      <name val="宋体"/>
      <charset val="134"/>
      <scheme val="minor"/>
    </font>
    <font>
      <sz val="9"/>
      <name val="宋体"/>
      <charset val="134"/>
      <scheme val="minor"/>
    </font>
    <font>
      <i/>
      <sz val="9"/>
      <name val="宋体"/>
      <charset val="134"/>
      <scheme val="minor"/>
    </font>
    <font>
      <b/>
      <sz val="1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color rgb="FF000000"/>
      <name val="宋体"/>
      <charset val="134"/>
    </font>
    <font>
      <vertAlign val="superscript"/>
      <sz val="9"/>
      <name val="宋体"/>
      <charset val="134"/>
    </font>
    <font>
      <vertAlign val="superscript"/>
      <sz val="12"/>
      <name val="宋体"/>
      <charset val="134"/>
    </font>
    <font>
      <sz val="11"/>
      <color rgb="FF000000"/>
      <name val="宋体"/>
      <charset val="134"/>
      <scheme val="major"/>
    </font>
    <font>
      <b/>
      <u/>
      <sz val="20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1" fillId="8" borderId="13" applyNumberFormat="0" applyFont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4" fillId="0" borderId="14" applyNumberFormat="0" applyFill="0" applyAlignment="0" applyProtection="0">
      <alignment vertical="center"/>
    </xf>
    <xf numFmtId="0" fontId="65" fillId="0" borderId="14" applyNumberFormat="0" applyFill="0" applyAlignment="0" applyProtection="0">
      <alignment vertical="center"/>
    </xf>
    <xf numFmtId="0" fontId="66" fillId="0" borderId="15" applyNumberFormat="0" applyFill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7" fillId="9" borderId="16" applyNumberFormat="0" applyAlignment="0" applyProtection="0">
      <alignment vertical="center"/>
    </xf>
    <xf numFmtId="0" fontId="68" fillId="10" borderId="17" applyNumberFormat="0" applyAlignment="0" applyProtection="0">
      <alignment vertical="center"/>
    </xf>
    <xf numFmtId="0" fontId="69" fillId="10" borderId="16" applyNumberFormat="0" applyAlignment="0" applyProtection="0">
      <alignment vertical="center"/>
    </xf>
    <xf numFmtId="0" fontId="70" fillId="11" borderId="18" applyNumberFormat="0" applyAlignment="0" applyProtection="0">
      <alignment vertical="center"/>
    </xf>
    <xf numFmtId="0" fontId="71" fillId="0" borderId="19" applyNumberFormat="0" applyFill="0" applyAlignment="0" applyProtection="0">
      <alignment vertical="center"/>
    </xf>
    <xf numFmtId="0" fontId="72" fillId="0" borderId="20" applyNumberFormat="0" applyFill="0" applyAlignment="0" applyProtection="0">
      <alignment vertical="center"/>
    </xf>
    <xf numFmtId="0" fontId="73" fillId="12" borderId="0" applyNumberFormat="0" applyBorder="0" applyAlignment="0" applyProtection="0">
      <alignment vertical="center"/>
    </xf>
    <xf numFmtId="0" fontId="74" fillId="13" borderId="0" applyNumberFormat="0" applyBorder="0" applyAlignment="0" applyProtection="0">
      <alignment vertical="center"/>
    </xf>
    <xf numFmtId="0" fontId="75" fillId="14" borderId="0" applyNumberFormat="0" applyBorder="0" applyAlignment="0" applyProtection="0">
      <alignment vertical="center"/>
    </xf>
    <xf numFmtId="0" fontId="76" fillId="15" borderId="0" applyNumberFormat="0" applyBorder="0" applyAlignment="0" applyProtection="0">
      <alignment vertical="center"/>
    </xf>
    <xf numFmtId="0" fontId="77" fillId="16" borderId="0" applyNumberFormat="0" applyBorder="0" applyAlignment="0" applyProtection="0">
      <alignment vertical="center"/>
    </xf>
    <xf numFmtId="0" fontId="77" fillId="17" borderId="0" applyNumberFormat="0" applyBorder="0" applyAlignment="0" applyProtection="0">
      <alignment vertical="center"/>
    </xf>
    <xf numFmtId="0" fontId="76" fillId="18" borderId="0" applyNumberFormat="0" applyBorder="0" applyAlignment="0" applyProtection="0">
      <alignment vertical="center"/>
    </xf>
    <xf numFmtId="0" fontId="76" fillId="19" borderId="0" applyNumberFormat="0" applyBorder="0" applyAlignment="0" applyProtection="0">
      <alignment vertical="center"/>
    </xf>
    <xf numFmtId="0" fontId="77" fillId="20" borderId="0" applyNumberFormat="0" applyBorder="0" applyAlignment="0" applyProtection="0">
      <alignment vertical="center"/>
    </xf>
    <xf numFmtId="0" fontId="77" fillId="21" borderId="0" applyNumberFormat="0" applyBorder="0" applyAlignment="0" applyProtection="0">
      <alignment vertical="center"/>
    </xf>
    <xf numFmtId="0" fontId="76" fillId="22" borderId="0" applyNumberFormat="0" applyBorder="0" applyAlignment="0" applyProtection="0">
      <alignment vertical="center"/>
    </xf>
    <xf numFmtId="0" fontId="76" fillId="23" borderId="0" applyNumberFormat="0" applyBorder="0" applyAlignment="0" applyProtection="0">
      <alignment vertical="center"/>
    </xf>
    <xf numFmtId="0" fontId="77" fillId="24" borderId="0" applyNumberFormat="0" applyBorder="0" applyAlignment="0" applyProtection="0">
      <alignment vertical="center"/>
    </xf>
    <xf numFmtId="0" fontId="77" fillId="25" borderId="0" applyNumberFormat="0" applyBorder="0" applyAlignment="0" applyProtection="0">
      <alignment vertical="center"/>
    </xf>
    <xf numFmtId="0" fontId="76" fillId="26" borderId="0" applyNumberFormat="0" applyBorder="0" applyAlignment="0" applyProtection="0">
      <alignment vertical="center"/>
    </xf>
    <xf numFmtId="0" fontId="76" fillId="27" borderId="0" applyNumberFormat="0" applyBorder="0" applyAlignment="0" applyProtection="0">
      <alignment vertical="center"/>
    </xf>
    <xf numFmtId="0" fontId="77" fillId="6" borderId="0" applyNumberFormat="0" applyBorder="0" applyAlignment="0" applyProtection="0">
      <alignment vertical="center"/>
    </xf>
    <xf numFmtId="0" fontId="77" fillId="28" borderId="0" applyNumberFormat="0" applyBorder="0" applyAlignment="0" applyProtection="0">
      <alignment vertical="center"/>
    </xf>
    <xf numFmtId="0" fontId="76" fillId="29" borderId="0" applyNumberFormat="0" applyBorder="0" applyAlignment="0" applyProtection="0">
      <alignment vertical="center"/>
    </xf>
    <xf numFmtId="0" fontId="76" fillId="30" borderId="0" applyNumberFormat="0" applyBorder="0" applyAlignment="0" applyProtection="0">
      <alignment vertical="center"/>
    </xf>
    <xf numFmtId="0" fontId="77" fillId="31" borderId="0" applyNumberFormat="0" applyBorder="0" applyAlignment="0" applyProtection="0">
      <alignment vertical="center"/>
    </xf>
    <xf numFmtId="0" fontId="77" fillId="32" borderId="0" applyNumberFormat="0" applyBorder="0" applyAlignment="0" applyProtection="0">
      <alignment vertical="center"/>
    </xf>
    <xf numFmtId="0" fontId="76" fillId="33" borderId="0" applyNumberFormat="0" applyBorder="0" applyAlignment="0" applyProtection="0">
      <alignment vertical="center"/>
    </xf>
    <xf numFmtId="0" fontId="76" fillId="34" borderId="0" applyNumberFormat="0" applyBorder="0" applyAlignment="0" applyProtection="0">
      <alignment vertical="center"/>
    </xf>
    <xf numFmtId="0" fontId="77" fillId="7" borderId="0" applyNumberFormat="0" applyBorder="0" applyAlignment="0" applyProtection="0">
      <alignment vertical="center"/>
    </xf>
    <xf numFmtId="0" fontId="77" fillId="35" borderId="0" applyNumberFormat="0" applyBorder="0" applyAlignment="0" applyProtection="0">
      <alignment vertical="center"/>
    </xf>
    <xf numFmtId="0" fontId="76" fillId="36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82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9" fillId="0" borderId="5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vertical="center" wrapText="1"/>
    </xf>
    <xf numFmtId="0" fontId="9" fillId="0" borderId="5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vertical="center" wrapText="1"/>
    </xf>
    <xf numFmtId="0" fontId="13" fillId="0" borderId="5" xfId="0" applyFont="1" applyFill="1" applyBorder="1" applyAlignment="1">
      <alignment vertical="center"/>
    </xf>
    <xf numFmtId="176" fontId="1" fillId="0" borderId="0" xfId="0" applyNumberFormat="1" applyFont="1" applyFill="1" applyAlignment="1">
      <alignment vertical="center"/>
    </xf>
    <xf numFmtId="176" fontId="13" fillId="0" borderId="0" xfId="0" applyNumberFormat="1" applyFont="1" applyFill="1" applyAlignment="1">
      <alignment vertical="center"/>
    </xf>
    <xf numFmtId="0" fontId="14" fillId="0" borderId="0" xfId="0" applyFont="1" applyFill="1" applyAlignment="1">
      <alignment horizontal="center" vertical="center"/>
    </xf>
    <xf numFmtId="0" fontId="15" fillId="0" borderId="0" xfId="0" applyFont="1" applyFill="1" applyAlignment="1">
      <alignment vertical="center"/>
    </xf>
    <xf numFmtId="0" fontId="16" fillId="0" borderId="5" xfId="0" applyFont="1" applyFill="1" applyBorder="1" applyAlignment="1">
      <alignment horizontal="center" vertical="center"/>
    </xf>
    <xf numFmtId="1" fontId="0" fillId="0" borderId="5" xfId="0" applyNumberFormat="1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/>
    </xf>
    <xf numFmtId="177" fontId="0" fillId="0" borderId="5" xfId="0" applyNumberFormat="1" applyFont="1" applyFill="1" applyBorder="1" applyAlignment="1">
      <alignment horizontal="center" vertical="center" wrapText="1"/>
    </xf>
    <xf numFmtId="177" fontId="0" fillId="0" borderId="8" xfId="0" applyNumberFormat="1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  <xf numFmtId="177" fontId="0" fillId="0" borderId="9" xfId="0" applyNumberFormat="1" applyFont="1" applyFill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center" wrapText="1"/>
    </xf>
    <xf numFmtId="176" fontId="16" fillId="0" borderId="5" xfId="0" applyNumberFormat="1" applyFont="1" applyFill="1" applyBorder="1" applyAlignment="1">
      <alignment horizontal="center" vertical="center"/>
    </xf>
    <xf numFmtId="176" fontId="0" fillId="0" borderId="5" xfId="0" applyNumberFormat="1" applyFont="1" applyFill="1" applyBorder="1" applyAlignment="1">
      <alignment horizontal="center" vertical="center"/>
    </xf>
    <xf numFmtId="176" fontId="17" fillId="0" borderId="5" xfId="0" applyNumberFormat="1" applyFont="1" applyFill="1" applyBorder="1" applyAlignment="1">
      <alignment horizontal="center" vertical="center"/>
    </xf>
    <xf numFmtId="176" fontId="15" fillId="2" borderId="5" xfId="0" applyNumberFormat="1" applyFont="1" applyFill="1" applyBorder="1" applyAlignment="1">
      <alignment vertical="center"/>
    </xf>
    <xf numFmtId="176" fontId="15" fillId="0" borderId="0" xfId="0" applyNumberFormat="1" applyFont="1" applyFill="1" applyAlignment="1">
      <alignment vertical="center"/>
    </xf>
    <xf numFmtId="178" fontId="0" fillId="0" borderId="5" xfId="0" applyNumberFormat="1" applyFont="1" applyFill="1" applyBorder="1" applyAlignment="1">
      <alignment horizontal="center" vertical="center"/>
    </xf>
    <xf numFmtId="176" fontId="0" fillId="2" borderId="5" xfId="0" applyNumberFormat="1" applyFont="1" applyFill="1" applyBorder="1" applyAlignment="1">
      <alignment horizontal="center" vertical="center"/>
    </xf>
    <xf numFmtId="176" fontId="15" fillId="0" borderId="5" xfId="0" applyNumberFormat="1" applyFont="1" applyFill="1" applyBorder="1" applyAlignment="1">
      <alignment horizontal="center" vertical="center"/>
    </xf>
    <xf numFmtId="178" fontId="0" fillId="2" borderId="5" xfId="0" applyNumberFormat="1" applyFont="1" applyFill="1" applyBorder="1" applyAlignment="1">
      <alignment horizontal="center" vertical="center"/>
    </xf>
    <xf numFmtId="176" fontId="18" fillId="0" borderId="6" xfId="0" applyNumberFormat="1" applyFont="1" applyFill="1" applyBorder="1" applyAlignment="1">
      <alignment horizontal="center" vertical="center"/>
    </xf>
    <xf numFmtId="176" fontId="18" fillId="0" borderId="10" xfId="0" applyNumberFormat="1" applyFont="1" applyFill="1" applyBorder="1" applyAlignment="1">
      <alignment horizontal="center" vertical="center"/>
    </xf>
    <xf numFmtId="176" fontId="18" fillId="0" borderId="7" xfId="0" applyNumberFormat="1" applyFont="1" applyFill="1" applyBorder="1" applyAlignment="1">
      <alignment horizontal="center" vertical="center"/>
    </xf>
    <xf numFmtId="176" fontId="18" fillId="0" borderId="5" xfId="0" applyNumberFormat="1" applyFont="1" applyFill="1" applyBorder="1" applyAlignment="1">
      <alignment horizontal="center" vertical="center"/>
    </xf>
    <xf numFmtId="176" fontId="19" fillId="2" borderId="5" xfId="0" applyNumberFormat="1" applyFont="1" applyFill="1" applyBorder="1" applyAlignment="1">
      <alignment vertical="center"/>
    </xf>
    <xf numFmtId="176" fontId="19" fillId="0" borderId="0" xfId="0" applyNumberFormat="1" applyFont="1" applyFill="1" applyAlignment="1">
      <alignment vertical="center"/>
    </xf>
    <xf numFmtId="0" fontId="1" fillId="0" borderId="0" xfId="0" applyFont="1" applyFill="1" applyAlignment="1"/>
    <xf numFmtId="0" fontId="20" fillId="0" borderId="5" xfId="0" applyFont="1" applyFill="1" applyBorder="1" applyAlignment="1">
      <alignment horizontal="center" vertical="center" wrapText="1"/>
    </xf>
    <xf numFmtId="0" fontId="21" fillId="0" borderId="5" xfId="0" applyFont="1" applyFill="1" applyBorder="1" applyAlignment="1">
      <alignment horizontal="center" vertical="center" wrapText="1"/>
    </xf>
    <xf numFmtId="0" fontId="21" fillId="0" borderId="8" xfId="0" applyFont="1" applyFill="1" applyBorder="1" applyAlignment="1">
      <alignment horizontal="center" vertical="center" wrapText="1"/>
    </xf>
    <xf numFmtId="0" fontId="21" fillId="0" borderId="11" xfId="0" applyFont="1" applyFill="1" applyBorder="1" applyAlignment="1">
      <alignment horizontal="center" vertical="center" wrapText="1"/>
    </xf>
    <xf numFmtId="0" fontId="21" fillId="0" borderId="9" xfId="0" applyFont="1" applyFill="1" applyBorder="1" applyAlignment="1">
      <alignment horizontal="center" vertical="center" wrapText="1"/>
    </xf>
    <xf numFmtId="0" fontId="22" fillId="0" borderId="5" xfId="0" applyFont="1" applyFill="1" applyBorder="1" applyAlignment="1">
      <alignment horizontal="center" vertical="center" wrapText="1"/>
    </xf>
    <xf numFmtId="0" fontId="23" fillId="0" borderId="6" xfId="0" applyFont="1" applyFill="1" applyBorder="1" applyAlignment="1">
      <alignment horizontal="center" vertical="center" wrapText="1"/>
    </xf>
    <xf numFmtId="0" fontId="23" fillId="0" borderId="10" xfId="0" applyFont="1" applyFill="1" applyBorder="1" applyAlignment="1">
      <alignment horizontal="center" vertical="center" wrapText="1"/>
    </xf>
    <xf numFmtId="0" fontId="23" fillId="0" borderId="7" xfId="0" applyFont="1" applyFill="1" applyBorder="1" applyAlignment="1">
      <alignment horizontal="center" vertical="center" wrapText="1"/>
    </xf>
    <xf numFmtId="0" fontId="20" fillId="0" borderId="5" xfId="0" applyFont="1" applyFill="1" applyBorder="1" applyAlignment="1">
      <alignment vertical="center" wrapText="1"/>
    </xf>
    <xf numFmtId="0" fontId="0" fillId="0" borderId="5" xfId="0" applyFont="1" applyFill="1" applyBorder="1" applyAlignment="1">
      <alignment vertical="center"/>
    </xf>
    <xf numFmtId="0" fontId="24" fillId="0" borderId="5" xfId="0" applyFont="1" applyFill="1" applyBorder="1" applyAlignment="1">
      <alignment horizontal="center" vertical="center"/>
    </xf>
    <xf numFmtId="0" fontId="24" fillId="0" borderId="5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/>
    </xf>
    <xf numFmtId="0" fontId="25" fillId="0" borderId="6" xfId="0" applyFont="1" applyFill="1" applyBorder="1" applyAlignment="1">
      <alignment horizontal="center" vertical="center"/>
    </xf>
    <xf numFmtId="0" fontId="25" fillId="0" borderId="10" xfId="0" applyFont="1" applyFill="1" applyBorder="1" applyAlignment="1">
      <alignment horizontal="center" vertical="center"/>
    </xf>
    <xf numFmtId="0" fontId="25" fillId="0" borderId="7" xfId="0" applyFont="1" applyFill="1" applyBorder="1" applyAlignment="1">
      <alignment horizontal="center" vertical="center"/>
    </xf>
    <xf numFmtId="0" fontId="25" fillId="0" borderId="5" xfId="0" applyFont="1" applyFill="1" applyBorder="1" applyAlignment="1">
      <alignment horizontal="center" vertical="center"/>
    </xf>
    <xf numFmtId="0" fontId="26" fillId="0" borderId="0" xfId="0" applyFont="1" applyFill="1" applyAlignment="1"/>
    <xf numFmtId="0" fontId="1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ont="1" applyFill="1" applyBorder="1" applyAlignment="1" applyProtection="1">
      <alignment vertical="center"/>
    </xf>
    <xf numFmtId="0" fontId="0" fillId="0" borderId="0" xfId="0" applyFont="1" applyProtection="1">
      <alignment vertical="center"/>
    </xf>
    <xf numFmtId="0" fontId="27" fillId="0" borderId="0" xfId="0" applyFont="1" applyFill="1" applyAlignment="1">
      <alignment horizontal="center" vertical="center"/>
    </xf>
    <xf numFmtId="0" fontId="27" fillId="0" borderId="0" xfId="0" applyFont="1" applyFill="1" applyAlignment="1">
      <alignment horizontal="left" vertical="center"/>
    </xf>
    <xf numFmtId="0" fontId="28" fillId="0" borderId="8" xfId="0" applyFont="1" applyFill="1" applyBorder="1" applyAlignment="1">
      <alignment horizontal="center" vertical="center"/>
    </xf>
    <xf numFmtId="0" fontId="28" fillId="0" borderId="5" xfId="0" applyFont="1" applyFill="1" applyBorder="1" applyAlignment="1">
      <alignment horizontal="center" vertical="center"/>
    </xf>
    <xf numFmtId="0" fontId="28" fillId="0" borderId="5" xfId="0" applyFont="1" applyFill="1" applyBorder="1" applyAlignment="1">
      <alignment horizontal="center" vertical="center" wrapText="1"/>
    </xf>
    <xf numFmtId="0" fontId="28" fillId="0" borderId="7" xfId="0" applyFont="1" applyFill="1" applyBorder="1" applyAlignment="1">
      <alignment horizontal="center" vertical="center"/>
    </xf>
    <xf numFmtId="0" fontId="16" fillId="0" borderId="8" xfId="0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left" vertical="center" wrapText="1"/>
    </xf>
    <xf numFmtId="0" fontId="0" fillId="0" borderId="8" xfId="0" applyFont="1" applyFill="1" applyBorder="1" applyAlignment="1">
      <alignment horizontal="center" vertical="center" wrapText="1"/>
    </xf>
    <xf numFmtId="0" fontId="29" fillId="0" borderId="8" xfId="0" applyFont="1" applyFill="1" applyBorder="1" applyAlignment="1">
      <alignment horizontal="center" vertical="center"/>
    </xf>
    <xf numFmtId="49" fontId="0" fillId="0" borderId="5" xfId="0" applyNumberFormat="1" applyFont="1" applyFill="1" applyBorder="1" applyAlignment="1">
      <alignment horizontal="center" vertical="center"/>
    </xf>
    <xf numFmtId="0" fontId="0" fillId="0" borderId="5" xfId="0" applyNumberFormat="1" applyFont="1" applyFill="1" applyBorder="1" applyAlignment="1">
      <alignment horizontal="center" vertical="center"/>
    </xf>
    <xf numFmtId="0" fontId="30" fillId="0" borderId="5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left" vertical="center" wrapText="1"/>
    </xf>
    <xf numFmtId="0" fontId="29" fillId="0" borderId="5" xfId="0" applyFont="1" applyFill="1" applyBorder="1" applyAlignment="1">
      <alignment horizontal="center" vertical="center"/>
    </xf>
    <xf numFmtId="0" fontId="0" fillId="0" borderId="5" xfId="0" applyNumberFormat="1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horizontal="left" vertical="center" wrapText="1"/>
    </xf>
    <xf numFmtId="0" fontId="31" fillId="0" borderId="5" xfId="0" applyNumberFormat="1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left" vertical="center" wrapText="1"/>
    </xf>
    <xf numFmtId="176" fontId="32" fillId="0" borderId="5" xfId="0" applyNumberFormat="1" applyFont="1" applyFill="1" applyBorder="1" applyAlignment="1">
      <alignment horizontal="center" vertical="center" wrapText="1"/>
    </xf>
    <xf numFmtId="176" fontId="28" fillId="0" borderId="5" xfId="0" applyNumberFormat="1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33" fillId="0" borderId="9" xfId="0" applyFont="1" applyFill="1" applyBorder="1" applyAlignment="1">
      <alignment horizontal="center" vertical="center" wrapText="1"/>
    </xf>
    <xf numFmtId="0" fontId="33" fillId="0" borderId="9" xfId="0" applyFont="1" applyFill="1" applyBorder="1" applyAlignment="1">
      <alignment horizontal="left" vertical="center" wrapText="1"/>
    </xf>
    <xf numFmtId="0" fontId="34" fillId="0" borderId="5" xfId="0" applyFont="1" applyFill="1" applyBorder="1" applyAlignment="1">
      <alignment horizontal="center" vertical="center"/>
    </xf>
    <xf numFmtId="179" fontId="8" fillId="0" borderId="5" xfId="0" applyNumberFormat="1" applyFont="1" applyFill="1" applyBorder="1" applyAlignment="1">
      <alignment horizontal="center" vertical="center"/>
    </xf>
    <xf numFmtId="176" fontId="8" fillId="0" borderId="5" xfId="0" applyNumberFormat="1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 wrapText="1"/>
    </xf>
    <xf numFmtId="180" fontId="35" fillId="0" borderId="5" xfId="0" applyNumberFormat="1" applyFont="1" applyFill="1" applyBorder="1" applyAlignment="1">
      <alignment horizontal="center" vertical="center"/>
    </xf>
    <xf numFmtId="0" fontId="35" fillId="0" borderId="5" xfId="0" applyFont="1" applyFill="1" applyBorder="1" applyAlignment="1">
      <alignment horizontal="center" vertical="center"/>
    </xf>
    <xf numFmtId="0" fontId="35" fillId="0" borderId="5" xfId="0" applyFont="1" applyFill="1" applyBorder="1" applyAlignment="1">
      <alignment horizontal="center" vertical="center"/>
    </xf>
    <xf numFmtId="0" fontId="36" fillId="0" borderId="5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left" vertical="center" wrapText="1"/>
    </xf>
    <xf numFmtId="0" fontId="13" fillId="0" borderId="5" xfId="0" applyFont="1" applyFill="1" applyBorder="1" applyAlignment="1">
      <alignment horizontal="center" vertical="center"/>
    </xf>
    <xf numFmtId="179" fontId="13" fillId="0" borderId="5" xfId="0" applyNumberFormat="1" applyFont="1" applyFill="1" applyBorder="1" applyAlignment="1">
      <alignment horizontal="center" vertical="center"/>
    </xf>
    <xf numFmtId="176" fontId="13" fillId="0" borderId="5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37" fillId="0" borderId="5" xfId="0" applyFont="1" applyFill="1" applyBorder="1" applyAlignment="1">
      <alignment horizontal="center" vertical="center"/>
    </xf>
    <xf numFmtId="179" fontId="0" fillId="3" borderId="5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27" fillId="0" borderId="0" xfId="0" applyFont="1" applyFill="1" applyBorder="1" applyAlignment="1">
      <alignment horizontal="center" vertical="center"/>
    </xf>
    <xf numFmtId="0" fontId="38" fillId="0" borderId="0" xfId="0" applyFont="1" applyFill="1" applyAlignment="1">
      <alignment vertical="center" wrapText="1"/>
    </xf>
    <xf numFmtId="0" fontId="38" fillId="0" borderId="0" xfId="0" applyFont="1" applyFill="1" applyAlignment="1">
      <alignment vertical="center"/>
    </xf>
    <xf numFmtId="0" fontId="38" fillId="0" borderId="0" xfId="0" applyFont="1" applyFill="1" applyAlignment="1">
      <alignment horizontal="center" vertical="center"/>
    </xf>
    <xf numFmtId="0" fontId="37" fillId="0" borderId="8" xfId="0" applyFont="1" applyFill="1" applyBorder="1" applyAlignment="1">
      <alignment horizontal="center" vertical="center" wrapText="1"/>
    </xf>
    <xf numFmtId="0" fontId="37" fillId="0" borderId="5" xfId="0" applyFont="1" applyFill="1" applyBorder="1" applyAlignment="1">
      <alignment horizontal="center" vertical="center" wrapText="1" shrinkToFit="1"/>
    </xf>
    <xf numFmtId="0" fontId="37" fillId="0" borderId="5" xfId="0" applyFont="1" applyFill="1" applyBorder="1" applyAlignment="1">
      <alignment horizontal="center" vertical="center" wrapText="1"/>
    </xf>
    <xf numFmtId="0" fontId="28" fillId="0" borderId="9" xfId="0" applyFont="1" applyFill="1" applyBorder="1" applyAlignment="1">
      <alignment horizontal="center" vertical="center"/>
    </xf>
    <xf numFmtId="0" fontId="39" fillId="0" borderId="5" xfId="0" applyFont="1" applyFill="1" applyBorder="1" applyAlignment="1">
      <alignment horizontal="center" vertical="center" wrapText="1"/>
    </xf>
    <xf numFmtId="0" fontId="39" fillId="0" borderId="9" xfId="0" applyFont="1" applyFill="1" applyBorder="1" applyAlignment="1">
      <alignment horizontal="left" vertical="center" wrapText="1"/>
    </xf>
    <xf numFmtId="0" fontId="39" fillId="0" borderId="5" xfId="0" applyFont="1" applyFill="1" applyBorder="1" applyAlignment="1">
      <alignment horizontal="center" vertical="center"/>
    </xf>
    <xf numFmtId="0" fontId="35" fillId="0" borderId="5" xfId="0" applyFont="1" applyFill="1" applyBorder="1" applyAlignment="1">
      <alignment horizontal="left" vertical="center" wrapText="1"/>
    </xf>
    <xf numFmtId="0" fontId="39" fillId="0" borderId="5" xfId="0" applyFont="1" applyFill="1" applyBorder="1" applyAlignment="1">
      <alignment horizontal="left" vertical="center" wrapText="1"/>
    </xf>
    <xf numFmtId="0" fontId="39" fillId="0" borderId="8" xfId="0" applyFont="1" applyFill="1" applyBorder="1" applyAlignment="1">
      <alignment horizontal="center" vertical="center"/>
    </xf>
    <xf numFmtId="0" fontId="39" fillId="0" borderId="11" xfId="0" applyFont="1" applyFill="1" applyBorder="1" applyAlignment="1">
      <alignment horizontal="center" vertical="center"/>
    </xf>
    <xf numFmtId="0" fontId="39" fillId="3" borderId="5" xfId="0" applyFont="1" applyFill="1" applyBorder="1" applyAlignment="1">
      <alignment horizontal="left" vertical="center" wrapText="1"/>
    </xf>
    <xf numFmtId="0" fontId="39" fillId="3" borderId="5" xfId="0" applyFont="1" applyFill="1" applyBorder="1" applyAlignment="1">
      <alignment horizontal="center" vertical="center"/>
    </xf>
    <xf numFmtId="0" fontId="39" fillId="3" borderId="8" xfId="0" applyFont="1" applyFill="1" applyBorder="1" applyAlignment="1">
      <alignment horizontal="left" vertical="center" wrapText="1"/>
    </xf>
    <xf numFmtId="0" fontId="39" fillId="3" borderId="8" xfId="0" applyFont="1" applyFill="1" applyBorder="1" applyAlignment="1">
      <alignment horizontal="center" vertical="center"/>
    </xf>
    <xf numFmtId="1" fontId="39" fillId="3" borderId="8" xfId="0" applyNumberFormat="1" applyFont="1" applyFill="1" applyBorder="1" applyAlignment="1">
      <alignment horizontal="center" vertical="center"/>
    </xf>
    <xf numFmtId="0" fontId="0" fillId="3" borderId="5" xfId="0" applyFont="1" applyFill="1" applyBorder="1" applyAlignment="1">
      <alignment horizontal="center" vertical="center"/>
    </xf>
    <xf numFmtId="0" fontId="33" fillId="3" borderId="5" xfId="0" applyFont="1" applyFill="1" applyBorder="1" applyAlignment="1">
      <alignment horizontal="center" vertical="center" wrapText="1"/>
    </xf>
    <xf numFmtId="179" fontId="40" fillId="3" borderId="5" xfId="0" applyNumberFormat="1" applyFont="1" applyFill="1" applyBorder="1" applyAlignment="1">
      <alignment horizontal="center" vertical="center" wrapText="1"/>
    </xf>
    <xf numFmtId="176" fontId="8" fillId="0" borderId="5" xfId="0" applyNumberFormat="1" applyFont="1" applyFill="1" applyBorder="1" applyAlignment="1">
      <alignment horizontal="center" vertical="center"/>
    </xf>
    <xf numFmtId="0" fontId="41" fillId="0" borderId="5" xfId="0" applyFont="1" applyFill="1" applyBorder="1" applyAlignment="1">
      <alignment horizontal="center" vertical="center" wrapText="1"/>
    </xf>
    <xf numFmtId="0" fontId="15" fillId="3" borderId="5" xfId="0" applyNumberFormat="1" applyFont="1" applyFill="1" applyBorder="1" applyAlignment="1">
      <alignment horizontal="center" vertical="center"/>
    </xf>
    <xf numFmtId="0" fontId="1" fillId="3" borderId="5" xfId="0" applyNumberFormat="1" applyFont="1" applyFill="1" applyBorder="1" applyAlignment="1">
      <alignment horizontal="center" vertical="center" wrapText="1"/>
    </xf>
    <xf numFmtId="0" fontId="15" fillId="0" borderId="5" xfId="0" applyNumberFormat="1" applyFont="1" applyFill="1" applyBorder="1" applyAlignment="1">
      <alignment horizontal="center" vertical="center" wrapText="1"/>
    </xf>
    <xf numFmtId="0" fontId="15" fillId="4" borderId="5" xfId="0" applyNumberFormat="1" applyFont="1" applyFill="1" applyBorder="1" applyAlignment="1">
      <alignment horizontal="center" vertical="center" wrapText="1"/>
    </xf>
    <xf numFmtId="0" fontId="1" fillId="0" borderId="5" xfId="0" applyNumberFormat="1" applyFont="1" applyFill="1" applyBorder="1" applyAlignment="1">
      <alignment horizontal="center" vertical="center" wrapText="1"/>
    </xf>
    <xf numFmtId="0" fontId="42" fillId="0" borderId="8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179" fontId="0" fillId="0" borderId="5" xfId="0" applyNumberFormat="1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8" xfId="0" applyNumberFormat="1" applyFont="1" applyFill="1" applyBorder="1" applyAlignment="1">
      <alignment horizontal="center" vertical="center" wrapText="1"/>
    </xf>
    <xf numFmtId="181" fontId="1" fillId="0" borderId="0" xfId="0" applyNumberFormat="1" applyFont="1" applyFill="1" applyBorder="1" applyAlignment="1">
      <alignment horizontal="center" vertical="center"/>
    </xf>
    <xf numFmtId="0" fontId="42" fillId="0" borderId="11" xfId="0" applyNumberFormat="1" applyFont="1" applyFill="1" applyBorder="1" applyAlignment="1">
      <alignment horizontal="center" vertical="center" wrapText="1"/>
    </xf>
    <xf numFmtId="0" fontId="15" fillId="0" borderId="11" xfId="0" applyNumberFormat="1" applyFont="1" applyFill="1" applyBorder="1" applyAlignment="1">
      <alignment horizontal="center" vertical="center" wrapText="1"/>
    </xf>
    <xf numFmtId="0" fontId="42" fillId="0" borderId="9" xfId="0" applyNumberFormat="1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9" xfId="0" applyNumberFormat="1" applyFont="1" applyFill="1" applyBorder="1" applyAlignment="1">
      <alignment horizontal="center" vertical="center" wrapText="1"/>
    </xf>
    <xf numFmtId="0" fontId="42" fillId="0" borderId="5" xfId="0" applyNumberFormat="1" applyFont="1" applyFill="1" applyBorder="1" applyAlignment="1">
      <alignment horizontal="center" vertical="center" wrapText="1"/>
    </xf>
    <xf numFmtId="0" fontId="15" fillId="0" borderId="5" xfId="0" applyNumberFormat="1" applyFont="1" applyFill="1" applyBorder="1" applyAlignment="1">
      <alignment horizontal="center" vertical="center" wrapText="1"/>
    </xf>
    <xf numFmtId="0" fontId="42" fillId="0" borderId="5" xfId="0" applyNumberFormat="1" applyFont="1" applyFill="1" applyBorder="1" applyAlignment="1">
      <alignment horizontal="center" vertical="center" wrapText="1"/>
    </xf>
    <xf numFmtId="0" fontId="42" fillId="0" borderId="5" xfId="0" applyNumberFormat="1" applyFont="1" applyFill="1" applyBorder="1" applyAlignment="1">
      <alignment horizontal="center" vertical="center"/>
    </xf>
    <xf numFmtId="0" fontId="15" fillId="0" borderId="5" xfId="0" applyNumberFormat="1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 wrapText="1"/>
    </xf>
    <xf numFmtId="0" fontId="15" fillId="0" borderId="5" xfId="0" applyNumberFormat="1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0" fontId="42" fillId="0" borderId="5" xfId="0" applyNumberFormat="1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/>
    </xf>
    <xf numFmtId="0" fontId="42" fillId="0" borderId="5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/>
    </xf>
    <xf numFmtId="0" fontId="1" fillId="0" borderId="5" xfId="0" applyNumberFormat="1" applyFont="1" applyFill="1" applyBorder="1" applyAlignment="1">
      <alignment horizontal="center" vertical="center" wrapText="1"/>
    </xf>
    <xf numFmtId="176" fontId="13" fillId="0" borderId="5" xfId="0" applyNumberFormat="1" applyFont="1" applyFill="1" applyBorder="1" applyAlignment="1">
      <alignment horizontal="center" vertical="center"/>
    </xf>
    <xf numFmtId="0" fontId="13" fillId="0" borderId="6" xfId="0" applyNumberFormat="1" applyFont="1" applyFill="1" applyBorder="1" applyAlignment="1">
      <alignment horizontal="center" vertical="center"/>
    </xf>
    <xf numFmtId="0" fontId="13" fillId="0" borderId="7" xfId="0" applyNumberFormat="1" applyFont="1" applyFill="1" applyBorder="1" applyAlignment="1">
      <alignment horizontal="center" vertical="center"/>
    </xf>
    <xf numFmtId="0" fontId="13" fillId="0" borderId="5" xfId="0" applyNumberFormat="1" applyFont="1" applyFill="1" applyBorder="1" applyAlignment="1">
      <alignment horizontal="center" vertical="center"/>
    </xf>
    <xf numFmtId="0" fontId="19" fillId="0" borderId="5" xfId="0" applyNumberFormat="1" applyFont="1" applyFill="1" applyBorder="1" applyAlignment="1">
      <alignment horizontal="center" vertical="center"/>
    </xf>
    <xf numFmtId="0" fontId="43" fillId="0" borderId="0" xfId="0" applyFont="1" applyFill="1" applyBorder="1" applyAlignment="1">
      <alignment horizontal="left" vertical="center"/>
    </xf>
    <xf numFmtId="0" fontId="16" fillId="0" borderId="0" xfId="0" applyFont="1" applyFill="1" applyBorder="1" applyAlignment="1">
      <alignment horizontal="center" vertical="center"/>
    </xf>
    <xf numFmtId="0" fontId="31" fillId="0" borderId="5" xfId="0" applyFont="1" applyFill="1" applyBorder="1" applyAlignment="1" applyProtection="1">
      <alignment horizontal="center" vertical="center" wrapText="1"/>
    </xf>
    <xf numFmtId="0" fontId="31" fillId="0" borderId="5" xfId="0" applyFont="1" applyFill="1" applyBorder="1" applyAlignment="1" applyProtection="1">
      <alignment horizontal="center" vertical="center" wrapText="1"/>
      <protection locked="0"/>
    </xf>
    <xf numFmtId="0" fontId="31" fillId="0" borderId="8" xfId="0" applyFont="1" applyFill="1" applyBorder="1" applyAlignment="1" applyProtection="1">
      <alignment horizontal="center" vertical="center" wrapText="1"/>
      <protection locked="0"/>
    </xf>
    <xf numFmtId="176" fontId="31" fillId="0" borderId="8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5" xfId="0" applyFont="1" applyFill="1" applyBorder="1" applyAlignment="1">
      <alignment horizontal="center" vertical="center" wrapText="1"/>
    </xf>
    <xf numFmtId="0" fontId="31" fillId="0" borderId="5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 applyProtection="1">
      <alignment horizontal="center" vertical="center" wrapText="1"/>
      <protection locked="0"/>
    </xf>
    <xf numFmtId="0" fontId="31" fillId="0" borderId="5" xfId="49" applyFont="1" applyFill="1" applyBorder="1" applyAlignment="1">
      <alignment horizontal="center" vertical="center"/>
    </xf>
    <xf numFmtId="0" fontId="31" fillId="0" borderId="5" xfId="0" applyFont="1" applyFill="1" applyBorder="1" applyAlignment="1">
      <alignment horizontal="center" vertical="center"/>
    </xf>
    <xf numFmtId="0" fontId="31" fillId="0" borderId="6" xfId="0" applyFont="1" applyFill="1" applyBorder="1" applyAlignment="1">
      <alignment horizontal="center" vertical="center"/>
    </xf>
    <xf numFmtId="176" fontId="31" fillId="0" borderId="5" xfId="0" applyNumberFormat="1" applyFont="1" applyFill="1" applyBorder="1" applyAlignment="1">
      <alignment horizontal="center" vertical="center"/>
    </xf>
    <xf numFmtId="0" fontId="44" fillId="0" borderId="5" xfId="0" applyFont="1" applyFill="1" applyBorder="1" applyAlignment="1">
      <alignment horizontal="center" vertical="center"/>
    </xf>
    <xf numFmtId="176" fontId="44" fillId="0" borderId="5" xfId="0" applyNumberFormat="1" applyFont="1" applyFill="1" applyBorder="1" applyAlignment="1">
      <alignment horizontal="center" vertical="center"/>
    </xf>
    <xf numFmtId="0" fontId="45" fillId="0" borderId="5" xfId="0" applyFont="1" applyFill="1" applyBorder="1" applyAlignment="1">
      <alignment horizontal="center" vertical="center"/>
    </xf>
    <xf numFmtId="0" fontId="46" fillId="0" borderId="10" xfId="0" applyFont="1" applyFill="1" applyBorder="1" applyAlignment="1">
      <alignment horizontal="center" vertical="center"/>
    </xf>
    <xf numFmtId="0" fontId="46" fillId="0" borderId="7" xfId="0" applyFont="1" applyFill="1" applyBorder="1" applyAlignment="1">
      <alignment horizontal="center" vertical="center"/>
    </xf>
    <xf numFmtId="0" fontId="46" fillId="0" borderId="5" xfId="0" applyFont="1" applyFill="1" applyBorder="1" applyAlignment="1">
      <alignment horizontal="center" vertical="center"/>
    </xf>
    <xf numFmtId="0" fontId="47" fillId="0" borderId="0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 wrapText="1"/>
    </xf>
    <xf numFmtId="0" fontId="48" fillId="0" borderId="5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left" vertical="center"/>
    </xf>
    <xf numFmtId="49" fontId="1" fillId="0" borderId="5" xfId="0" applyNumberFormat="1" applyFont="1" applyFill="1" applyBorder="1" applyAlignment="1">
      <alignment horizontal="center" vertical="center"/>
    </xf>
    <xf numFmtId="0" fontId="16" fillId="0" borderId="5" xfId="0" applyNumberFormat="1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left" vertical="center"/>
    </xf>
    <xf numFmtId="49" fontId="1" fillId="2" borderId="5" xfId="0" applyNumberFormat="1" applyFont="1" applyFill="1" applyBorder="1" applyAlignment="1">
      <alignment horizontal="left" vertical="center"/>
    </xf>
    <xf numFmtId="0" fontId="16" fillId="2" borderId="5" xfId="0" applyNumberFormat="1" applyFont="1" applyFill="1" applyBorder="1" applyAlignment="1">
      <alignment horizontal="left" vertical="center" wrapText="1"/>
    </xf>
    <xf numFmtId="0" fontId="16" fillId="2" borderId="5" xfId="0" applyFont="1" applyFill="1" applyBorder="1" applyAlignment="1">
      <alignment horizontal="left" vertical="center" wrapText="1"/>
    </xf>
    <xf numFmtId="0" fontId="35" fillId="0" borderId="0" xfId="0" applyFont="1">
      <alignment vertical="center"/>
    </xf>
    <xf numFmtId="0" fontId="35" fillId="0" borderId="0" xfId="0" applyFont="1" applyAlignment="1">
      <alignment horizontal="center" vertical="center"/>
    </xf>
    <xf numFmtId="0" fontId="35" fillId="0" borderId="0" xfId="0" applyFont="1" applyFill="1">
      <alignment vertical="center"/>
    </xf>
    <xf numFmtId="0" fontId="49" fillId="0" borderId="0" xfId="0" applyFont="1">
      <alignment vertical="center"/>
    </xf>
    <xf numFmtId="0" fontId="35" fillId="5" borderId="0" xfId="0" applyFont="1" applyFill="1">
      <alignment vertical="center"/>
    </xf>
    <xf numFmtId="0" fontId="0" fillId="0" borderId="0" xfId="0" applyAlignment="1">
      <alignment horizontal="left"/>
    </xf>
    <xf numFmtId="0" fontId="0" fillId="0" borderId="0" xfId="0" applyAlignment="1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0" fillId="0" borderId="0" xfId="0" applyFont="1" applyAlignment="1">
      <alignment horizontal="left"/>
    </xf>
    <xf numFmtId="0" fontId="0" fillId="0" borderId="0" xfId="0" applyFont="1" applyAlignment="1">
      <alignment horizontal="center"/>
    </xf>
    <xf numFmtId="0" fontId="0" fillId="0" borderId="0" xfId="0" applyFont="1" applyAlignment="1">
      <alignment horizontal="right"/>
    </xf>
    <xf numFmtId="0" fontId="0" fillId="0" borderId="0" xfId="0" applyAlignment="1">
      <alignment horizontal="left" vertical="center"/>
    </xf>
    <xf numFmtId="0" fontId="50" fillId="0" borderId="5" xfId="0" applyFont="1" applyFill="1" applyBorder="1" applyAlignment="1">
      <alignment horizontal="center" vertical="center"/>
    </xf>
    <xf numFmtId="0" fontId="51" fillId="0" borderId="5" xfId="0" applyFont="1" applyFill="1" applyBorder="1" applyAlignment="1">
      <alignment horizontal="center" vertical="center"/>
    </xf>
    <xf numFmtId="0" fontId="51" fillId="0" borderId="5" xfId="0" applyFont="1" applyFill="1" applyBorder="1" applyAlignment="1">
      <alignment horizontal="center" vertical="center" wrapText="1"/>
    </xf>
    <xf numFmtId="0" fontId="51" fillId="0" borderId="5" xfId="0" applyNumberFormat="1" applyFont="1" applyFill="1" applyBorder="1" applyAlignment="1">
      <alignment horizontal="center" vertical="center" wrapText="1"/>
    </xf>
    <xf numFmtId="0" fontId="35" fillId="0" borderId="8" xfId="0" applyFont="1" applyFill="1" applyBorder="1" applyAlignment="1">
      <alignment horizontal="center" vertical="center"/>
    </xf>
    <xf numFmtId="0" fontId="52" fillId="0" borderId="5" xfId="0" applyFont="1" applyFill="1" applyBorder="1" applyAlignment="1">
      <alignment horizontal="center" vertical="center"/>
    </xf>
    <xf numFmtId="0" fontId="35" fillId="0" borderId="11" xfId="0" applyFont="1" applyFill="1" applyBorder="1" applyAlignment="1">
      <alignment horizontal="center" vertical="center"/>
    </xf>
    <xf numFmtId="0" fontId="35" fillId="0" borderId="5" xfId="0" applyFont="1" applyFill="1" applyBorder="1" applyAlignment="1">
      <alignment horizontal="center" vertical="center"/>
    </xf>
    <xf numFmtId="0" fontId="35" fillId="0" borderId="5" xfId="0" applyFont="1" applyFill="1" applyBorder="1" applyAlignment="1">
      <alignment horizontal="center" vertical="center" wrapText="1"/>
    </xf>
    <xf numFmtId="0" fontId="52" fillId="0" borderId="5" xfId="0" applyFont="1" applyFill="1" applyBorder="1" applyAlignment="1">
      <alignment horizontal="center" vertical="center" wrapText="1"/>
    </xf>
    <xf numFmtId="49" fontId="35" fillId="0" borderId="5" xfId="0" applyNumberFormat="1" applyFont="1" applyFill="1" applyBorder="1" applyAlignment="1">
      <alignment horizontal="center" vertical="center"/>
    </xf>
    <xf numFmtId="0" fontId="35" fillId="0" borderId="9" xfId="0" applyFont="1" applyFill="1" applyBorder="1" applyAlignment="1">
      <alignment horizontal="center" vertical="center"/>
    </xf>
    <xf numFmtId="0" fontId="35" fillId="0" borderId="5" xfId="0" applyFont="1" applyFill="1" applyBorder="1" applyAlignment="1">
      <alignment horizontal="center" vertical="center" wrapText="1" shrinkToFit="1"/>
    </xf>
    <xf numFmtId="49" fontId="49" fillId="0" borderId="5" xfId="0" applyNumberFormat="1" applyFont="1" applyFill="1" applyBorder="1" applyAlignment="1">
      <alignment horizontal="center" vertical="center"/>
    </xf>
    <xf numFmtId="0" fontId="49" fillId="0" borderId="5" xfId="0" applyFont="1" applyFill="1" applyBorder="1" applyAlignment="1">
      <alignment horizontal="center" vertical="center"/>
    </xf>
    <xf numFmtId="0" fontId="53" fillId="0" borderId="5" xfId="0" applyFont="1" applyFill="1" applyBorder="1" applyAlignment="1">
      <alignment horizontal="center" vertical="center"/>
    </xf>
    <xf numFmtId="0" fontId="35" fillId="0" borderId="6" xfId="0" applyFont="1" applyFill="1" applyBorder="1" applyAlignment="1">
      <alignment horizontal="center" vertical="center"/>
    </xf>
    <xf numFmtId="0" fontId="35" fillId="0" borderId="10" xfId="0" applyFont="1" applyFill="1" applyBorder="1" applyAlignment="1">
      <alignment horizontal="center" vertical="center"/>
    </xf>
    <xf numFmtId="0" fontId="35" fillId="0" borderId="7" xfId="0" applyFont="1" applyFill="1" applyBorder="1" applyAlignment="1">
      <alignment horizontal="center" vertical="center"/>
    </xf>
    <xf numFmtId="0" fontId="54" fillId="0" borderId="5" xfId="0" applyFont="1" applyFill="1" applyBorder="1" applyAlignment="1">
      <alignment horizontal="center" vertical="center"/>
    </xf>
    <xf numFmtId="0" fontId="29" fillId="0" borderId="5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55" fillId="0" borderId="6" xfId="0" applyFont="1" applyFill="1" applyBorder="1" applyAlignment="1">
      <alignment horizontal="center" vertical="center"/>
    </xf>
    <xf numFmtId="0" fontId="55" fillId="0" borderId="10" xfId="0" applyFont="1" applyFill="1" applyBorder="1" applyAlignment="1">
      <alignment horizontal="center" vertical="center"/>
    </xf>
    <xf numFmtId="0" fontId="55" fillId="0" borderId="7" xfId="0" applyFont="1" applyFill="1" applyBorder="1" applyAlignment="1">
      <alignment horizontal="center" vertical="center"/>
    </xf>
    <xf numFmtId="0" fontId="56" fillId="0" borderId="5" xfId="0" applyFont="1" applyFill="1" applyBorder="1" applyAlignment="1">
      <alignment horizontal="center" vertical="center"/>
    </xf>
    <xf numFmtId="0" fontId="57" fillId="0" borderId="5" xfId="0" applyFont="1" applyFill="1" applyBorder="1" applyAlignment="1">
      <alignment horizontal="center" vertical="center"/>
    </xf>
    <xf numFmtId="49" fontId="56" fillId="0" borderId="5" xfId="0" applyNumberFormat="1" applyFont="1" applyFill="1" applyBorder="1" applyAlignment="1">
      <alignment horizontal="center" vertical="center"/>
    </xf>
    <xf numFmtId="0" fontId="51" fillId="6" borderId="5" xfId="0" applyFont="1" applyFill="1" applyBorder="1" applyAlignment="1">
      <alignment horizontal="center" vertical="center"/>
    </xf>
    <xf numFmtId="0" fontId="51" fillId="6" borderId="5" xfId="0" applyFont="1" applyFill="1" applyBorder="1" applyAlignment="1">
      <alignment vertical="center"/>
    </xf>
    <xf numFmtId="0" fontId="51" fillId="7" borderId="5" xfId="0" applyFont="1" applyFill="1" applyBorder="1" applyAlignment="1">
      <alignment vertical="center"/>
    </xf>
    <xf numFmtId="0" fontId="51" fillId="6" borderId="5" xfId="0" applyFont="1" applyFill="1" applyBorder="1" applyAlignment="1">
      <alignment horizontal="left" vertical="center"/>
    </xf>
    <xf numFmtId="0" fontId="51" fillId="6" borderId="5" xfId="0" applyFont="1" applyFill="1" applyBorder="1" applyAlignment="1">
      <alignment horizontal="right" vertical="center"/>
    </xf>
    <xf numFmtId="0" fontId="58" fillId="0" borderId="5" xfId="0" applyFont="1" applyFill="1" applyBorder="1" applyAlignment="1">
      <alignment horizontal="center" vertical="center" wrapText="1"/>
    </xf>
    <xf numFmtId="0" fontId="41" fillId="2" borderId="5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vertical="center" wrapText="1"/>
    </xf>
    <xf numFmtId="0" fontId="35" fillId="0" borderId="12" xfId="0" applyFont="1" applyFill="1" applyBorder="1" applyAlignment="1">
      <alignment horizontal="left" vertical="center" wrapText="1"/>
    </xf>
    <xf numFmtId="0" fontId="35" fillId="0" borderId="5" xfId="0" applyFont="1" applyFill="1" applyBorder="1" applyAlignment="1">
      <alignment vertical="center" wrapText="1"/>
    </xf>
    <xf numFmtId="0" fontId="29" fillId="0" borderId="5" xfId="0" applyFont="1" applyFill="1" applyBorder="1" applyAlignment="1">
      <alignment horizontal="left" vertical="center" wrapText="1"/>
    </xf>
    <xf numFmtId="0" fontId="35" fillId="2" borderId="5" xfId="0" applyFont="1" applyFill="1" applyBorder="1" applyAlignment="1">
      <alignment horizontal="center" vertical="center" wrapText="1"/>
    </xf>
    <xf numFmtId="182" fontId="35" fillId="2" borderId="5" xfId="0" applyNumberFormat="1" applyFont="1" applyFill="1" applyBorder="1" applyAlignment="1">
      <alignment horizontal="center" vertical="center" wrapText="1"/>
    </xf>
    <xf numFmtId="182" fontId="0" fillId="0" borderId="5" xfId="0" applyNumberFormat="1" applyFont="1" applyFill="1" applyBorder="1" applyAlignment="1">
      <alignment horizontal="center" vertical="center" wrapText="1"/>
    </xf>
    <xf numFmtId="183" fontId="35" fillId="0" borderId="5" xfId="0" applyNumberFormat="1" applyFont="1" applyFill="1" applyBorder="1" applyAlignment="1">
      <alignment horizontal="center" vertical="center" wrapText="1"/>
    </xf>
    <xf numFmtId="182" fontId="41" fillId="2" borderId="5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嘉定区城市道路设施量表（真新街道）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tyles" Target="styles.xml"/><Relationship Id="rId14" Type="http://schemas.openxmlformats.org/officeDocument/2006/relationships/sharedStrings" Target="sharedStrings.xml"/><Relationship Id="rId13" Type="http://schemas.openxmlformats.org/officeDocument/2006/relationships/theme" Target="theme/theme1.xml"/><Relationship Id="rId12" Type="http://schemas.openxmlformats.org/officeDocument/2006/relationships/externalLink" Target="externalLinks/externalLink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NULL" TargetMode="External"/><Relationship Id="rId15" Type="http://schemas.openxmlformats.org/officeDocument/2006/relationships/image" Target="../media/image15.png"/><Relationship Id="rId14" Type="http://schemas.openxmlformats.org/officeDocument/2006/relationships/image" Target="../media/image14.png"/><Relationship Id="rId13" Type="http://schemas.openxmlformats.org/officeDocument/2006/relationships/image" Target="../media/image13.png"/><Relationship Id="rId12" Type="http://schemas.openxmlformats.org/officeDocument/2006/relationships/image" Target="../media/image12.png"/><Relationship Id="rId11" Type="http://schemas.openxmlformats.org/officeDocument/2006/relationships/image" Target="../media/image11.png"/><Relationship Id="rId10" Type="http://schemas.openxmlformats.org/officeDocument/2006/relationships/image" Target="../media/image10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0</xdr:colOff>
      <xdr:row>3</xdr:row>
      <xdr:rowOff>0</xdr:rowOff>
    </xdr:from>
    <xdr:to>
      <xdr:col>9</xdr:col>
      <xdr:colOff>495300</xdr:colOff>
      <xdr:row>10</xdr:row>
      <xdr:rowOff>66675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439025" y="1908810"/>
          <a:ext cx="3238500" cy="173164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0</xdr:colOff>
      <xdr:row>2</xdr:row>
      <xdr:rowOff>0</xdr:rowOff>
    </xdr:from>
    <xdr:to>
      <xdr:col>5</xdr:col>
      <xdr:colOff>600710</xdr:colOff>
      <xdr:row>2</xdr:row>
      <xdr:rowOff>361950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0175" y="1104900"/>
          <a:ext cx="600710" cy="361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533400</xdr:colOff>
      <xdr:row>3</xdr:row>
      <xdr:rowOff>334010</xdr:rowOff>
    </xdr:to>
    <xdr:pic>
      <xdr:nvPicPr>
        <xdr:cNvPr id="3" name="图片 2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5210175" y="1638300"/>
          <a:ext cx="533400" cy="334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609600</xdr:colOff>
      <xdr:row>4</xdr:row>
      <xdr:rowOff>334010</xdr:rowOff>
    </xdr:to>
    <xdr:pic>
      <xdr:nvPicPr>
        <xdr:cNvPr id="4" name="图片 3"/>
        <xdr:cNvPicPr>
          <a:picLocks noChangeAspect="1"/>
        </xdr:cNvPicPr>
      </xdr:nvPicPr>
      <xdr:blipFill>
        <a:blip r:embed="rId4" r:link="rId2"/>
        <a:stretch>
          <a:fillRect/>
        </a:stretch>
      </xdr:blipFill>
      <xdr:spPr>
        <a:xfrm>
          <a:off x="5210175" y="2171700"/>
          <a:ext cx="609600" cy="334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715010</xdr:colOff>
      <xdr:row>5</xdr:row>
      <xdr:rowOff>323850</xdr:rowOff>
    </xdr:to>
    <xdr:pic>
      <xdr:nvPicPr>
        <xdr:cNvPr id="5" name="图片 4"/>
        <xdr:cNvPicPr>
          <a:picLocks noChangeAspect="1"/>
        </xdr:cNvPicPr>
      </xdr:nvPicPr>
      <xdr:blipFill>
        <a:blip r:embed="rId5" r:link="rId2"/>
        <a:stretch>
          <a:fillRect/>
        </a:stretch>
      </xdr:blipFill>
      <xdr:spPr>
        <a:xfrm>
          <a:off x="5210175" y="2705100"/>
          <a:ext cx="715010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715010</xdr:colOff>
      <xdr:row>6</xdr:row>
      <xdr:rowOff>342900</xdr:rowOff>
    </xdr:to>
    <xdr:pic>
      <xdr:nvPicPr>
        <xdr:cNvPr id="6" name="图片 5"/>
        <xdr:cNvPicPr>
          <a:picLocks noChangeAspect="1"/>
        </xdr:cNvPicPr>
      </xdr:nvPicPr>
      <xdr:blipFill>
        <a:blip r:embed="rId6" r:link="rId2"/>
        <a:stretch>
          <a:fillRect/>
        </a:stretch>
      </xdr:blipFill>
      <xdr:spPr>
        <a:xfrm>
          <a:off x="5210175" y="3238500"/>
          <a:ext cx="715010" cy="342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657860</xdr:colOff>
      <xdr:row>7</xdr:row>
      <xdr:rowOff>295910</xdr:rowOff>
    </xdr:to>
    <xdr:pic>
      <xdr:nvPicPr>
        <xdr:cNvPr id="7" name="图片 6"/>
        <xdr:cNvPicPr>
          <a:picLocks noChangeAspect="1"/>
        </xdr:cNvPicPr>
      </xdr:nvPicPr>
      <xdr:blipFill>
        <a:blip r:embed="rId7" r:link="rId2"/>
        <a:stretch>
          <a:fillRect/>
        </a:stretch>
      </xdr:blipFill>
      <xdr:spPr>
        <a:xfrm>
          <a:off x="5210175" y="3771900"/>
          <a:ext cx="657860" cy="295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590550</xdr:colOff>
      <xdr:row>8</xdr:row>
      <xdr:rowOff>342900</xdr:rowOff>
    </xdr:to>
    <xdr:pic>
      <xdr:nvPicPr>
        <xdr:cNvPr id="8" name="图片 7"/>
        <xdr:cNvPicPr>
          <a:picLocks noChangeAspect="1"/>
        </xdr:cNvPicPr>
      </xdr:nvPicPr>
      <xdr:blipFill>
        <a:blip r:embed="rId8" r:link="rId2"/>
        <a:stretch>
          <a:fillRect/>
        </a:stretch>
      </xdr:blipFill>
      <xdr:spPr>
        <a:xfrm>
          <a:off x="5210175" y="4305300"/>
          <a:ext cx="590550" cy="342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742950</xdr:colOff>
      <xdr:row>9</xdr:row>
      <xdr:rowOff>361950</xdr:rowOff>
    </xdr:to>
    <xdr:pic>
      <xdr:nvPicPr>
        <xdr:cNvPr id="9" name="图片 8"/>
        <xdr:cNvPicPr>
          <a:picLocks noChangeAspect="1"/>
        </xdr:cNvPicPr>
      </xdr:nvPicPr>
      <xdr:blipFill>
        <a:blip r:embed="rId9" r:link="rId2"/>
        <a:stretch>
          <a:fillRect/>
        </a:stretch>
      </xdr:blipFill>
      <xdr:spPr>
        <a:xfrm>
          <a:off x="5210175" y="4838700"/>
          <a:ext cx="742950" cy="361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628650</xdr:colOff>
      <xdr:row>10</xdr:row>
      <xdr:rowOff>381000</xdr:rowOff>
    </xdr:to>
    <xdr:pic>
      <xdr:nvPicPr>
        <xdr:cNvPr id="10" name="图片 9"/>
        <xdr:cNvPicPr>
          <a:picLocks noChangeAspect="1"/>
        </xdr:cNvPicPr>
      </xdr:nvPicPr>
      <xdr:blipFill>
        <a:blip r:embed="rId10" r:link="rId2"/>
        <a:stretch>
          <a:fillRect/>
        </a:stretch>
      </xdr:blipFill>
      <xdr:spPr>
        <a:xfrm>
          <a:off x="5210175" y="5372100"/>
          <a:ext cx="628650" cy="381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676910</xdr:colOff>
      <xdr:row>11</xdr:row>
      <xdr:rowOff>323850</xdr:rowOff>
    </xdr:to>
    <xdr:pic>
      <xdr:nvPicPr>
        <xdr:cNvPr id="11" name="图片 10"/>
        <xdr:cNvPicPr>
          <a:picLocks noChangeAspect="1"/>
        </xdr:cNvPicPr>
      </xdr:nvPicPr>
      <xdr:blipFill>
        <a:blip r:embed="rId11" r:link="rId2"/>
        <a:stretch>
          <a:fillRect/>
        </a:stretch>
      </xdr:blipFill>
      <xdr:spPr>
        <a:xfrm>
          <a:off x="5210175" y="5905500"/>
          <a:ext cx="676910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571500</xdr:colOff>
      <xdr:row>13</xdr:row>
      <xdr:rowOff>304800</xdr:rowOff>
    </xdr:to>
    <xdr:pic>
      <xdr:nvPicPr>
        <xdr:cNvPr id="12" name="图片 11"/>
        <xdr:cNvPicPr>
          <a:picLocks noChangeAspect="1"/>
        </xdr:cNvPicPr>
      </xdr:nvPicPr>
      <xdr:blipFill>
        <a:blip r:embed="rId12" r:link="rId2"/>
        <a:stretch>
          <a:fillRect/>
        </a:stretch>
      </xdr:blipFill>
      <xdr:spPr>
        <a:xfrm>
          <a:off x="5210175" y="6934200"/>
          <a:ext cx="571500" cy="30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676910</xdr:colOff>
      <xdr:row>13</xdr:row>
      <xdr:rowOff>342900</xdr:rowOff>
    </xdr:to>
    <xdr:pic>
      <xdr:nvPicPr>
        <xdr:cNvPr id="13" name="图片 12"/>
        <xdr:cNvPicPr>
          <a:picLocks noChangeAspect="1"/>
        </xdr:cNvPicPr>
      </xdr:nvPicPr>
      <xdr:blipFill>
        <a:blip r:embed="rId13" r:link="rId2"/>
        <a:stretch>
          <a:fillRect/>
        </a:stretch>
      </xdr:blipFill>
      <xdr:spPr>
        <a:xfrm>
          <a:off x="5210175" y="6934200"/>
          <a:ext cx="676910" cy="342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685800</xdr:colOff>
      <xdr:row>14</xdr:row>
      <xdr:rowOff>276860</xdr:rowOff>
    </xdr:to>
    <xdr:pic>
      <xdr:nvPicPr>
        <xdr:cNvPr id="14" name="图片 13"/>
        <xdr:cNvPicPr>
          <a:picLocks noChangeAspect="1"/>
        </xdr:cNvPicPr>
      </xdr:nvPicPr>
      <xdr:blipFill>
        <a:blip r:embed="rId14" r:link="rId2"/>
        <a:stretch>
          <a:fillRect/>
        </a:stretch>
      </xdr:blipFill>
      <xdr:spPr>
        <a:xfrm>
          <a:off x="5210175" y="7467600"/>
          <a:ext cx="685800" cy="276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695960</xdr:colOff>
      <xdr:row>15</xdr:row>
      <xdr:rowOff>323850</xdr:rowOff>
    </xdr:to>
    <xdr:pic>
      <xdr:nvPicPr>
        <xdr:cNvPr id="15" name="图片 14"/>
        <xdr:cNvPicPr>
          <a:picLocks noChangeAspect="1"/>
        </xdr:cNvPicPr>
      </xdr:nvPicPr>
      <xdr:blipFill>
        <a:blip r:embed="rId15" r:link="rId2"/>
        <a:stretch>
          <a:fillRect/>
        </a:stretch>
      </xdr:blipFill>
      <xdr:spPr>
        <a:xfrm>
          <a:off x="5210175" y="8001000"/>
          <a:ext cx="695960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571500</xdr:colOff>
      <xdr:row>12</xdr:row>
      <xdr:rowOff>304800</xdr:rowOff>
    </xdr:to>
    <xdr:pic>
      <xdr:nvPicPr>
        <xdr:cNvPr id="16" name="图片 15"/>
        <xdr:cNvPicPr>
          <a:picLocks noChangeAspect="1"/>
        </xdr:cNvPicPr>
      </xdr:nvPicPr>
      <xdr:blipFill>
        <a:blip r:embed="rId12" r:link="rId2"/>
        <a:stretch>
          <a:fillRect/>
        </a:stretch>
      </xdr:blipFill>
      <xdr:spPr>
        <a:xfrm>
          <a:off x="5210175" y="6438900"/>
          <a:ext cx="571500" cy="3048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niko\xwechat_files\wxid_dch5yeh20z8u12_a4f2\msg\file\2025-09\&#30495;&#26032;&#34903;&#36947;&#65288;&#21306;&#31649;&#12289;&#34903;&#36947;&#65289;&#35774;&#26045;&#37327;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真新街道综合养护设施量汇总表"/>
      <sheetName val="真新街道道路"/>
      <sheetName val="真新街道桥梁实施量清单"/>
      <sheetName val="真新街道四类设施"/>
      <sheetName val="街道公园绿地"/>
      <sheetName val="真新街道两条道路花厢养护"/>
      <sheetName val="真新街道行道树"/>
      <sheetName val="景观灯光"/>
      <sheetName val="河道养护"/>
      <sheetName val="公交候车亭"/>
      <sheetName val="公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23">
          <cell r="F23">
            <v>1588</v>
          </cell>
        </row>
        <row r="43">
          <cell r="F43">
            <v>2080</v>
          </cell>
        </row>
      </sheetData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1"/>
  <sheetViews>
    <sheetView topLeftCell="A6" workbookViewId="0">
      <selection activeCell="G4" sqref="G4:G16"/>
    </sheetView>
  </sheetViews>
  <sheetFormatPr defaultColWidth="9" defaultRowHeight="14.25" outlineLevelCol="6"/>
  <cols>
    <col min="1" max="1" width="4.875" style="1" customWidth="1"/>
    <col min="2" max="2" width="17" style="1" customWidth="1"/>
    <col min="3" max="3" width="17.375" style="1" customWidth="1"/>
    <col min="4" max="4" width="4.875" style="1" customWidth="1"/>
    <col min="5" max="5" width="8.375" style="1" customWidth="1"/>
    <col min="6" max="6" width="75.875" style="1" customWidth="1"/>
    <col min="7" max="7" width="28.5" style="1" customWidth="1"/>
    <col min="8" max="8" width="9.375"/>
  </cols>
  <sheetData>
    <row r="1" s="81" customFormat="1" ht="30" customHeight="1" spans="1:7">
      <c r="A1" s="270" t="s">
        <v>0</v>
      </c>
      <c r="B1" s="270"/>
      <c r="C1" s="270"/>
      <c r="D1" s="270"/>
      <c r="E1" s="270"/>
      <c r="F1" s="270"/>
      <c r="G1" s="71"/>
    </row>
    <row r="2" ht="22" customHeight="1" spans="1:7">
      <c r="A2" s="156" t="s">
        <v>1</v>
      </c>
      <c r="B2" s="156" t="s">
        <v>2</v>
      </c>
      <c r="C2" s="156" t="s">
        <v>3</v>
      </c>
      <c r="D2" s="156" t="s">
        <v>4</v>
      </c>
      <c r="E2" s="156" t="s">
        <v>5</v>
      </c>
      <c r="F2" s="156" t="s">
        <v>6</v>
      </c>
      <c r="G2" s="156" t="s">
        <v>7</v>
      </c>
    </row>
    <row r="3" ht="22" customHeight="1" spans="1:7">
      <c r="A3" s="271" t="s">
        <v>8</v>
      </c>
      <c r="B3" s="271" t="s">
        <v>9</v>
      </c>
      <c r="C3" s="271"/>
      <c r="D3" s="271"/>
      <c r="E3" s="271"/>
      <c r="F3" s="271"/>
      <c r="G3" s="71"/>
    </row>
    <row r="4" ht="46" customHeight="1" spans="1:7">
      <c r="A4" s="36">
        <v>1</v>
      </c>
      <c r="B4" s="105" t="s">
        <v>10</v>
      </c>
      <c r="C4" s="245" t="s">
        <v>11</v>
      </c>
      <c r="D4" s="105" t="s">
        <v>12</v>
      </c>
      <c r="E4" s="105">
        <v>9.275</v>
      </c>
      <c r="F4" s="102" t="s">
        <v>13</v>
      </c>
      <c r="G4" s="272"/>
    </row>
    <row r="5" ht="22" customHeight="1" spans="1:7">
      <c r="A5" s="245">
        <v>2</v>
      </c>
      <c r="B5" s="245" t="s">
        <v>14</v>
      </c>
      <c r="C5" s="245" t="s">
        <v>11</v>
      </c>
      <c r="D5" s="245" t="s">
        <v>15</v>
      </c>
      <c r="E5" s="245">
        <v>3</v>
      </c>
      <c r="F5" s="273" t="s">
        <v>16</v>
      </c>
      <c r="G5" s="71"/>
    </row>
    <row r="6" ht="74" customHeight="1" spans="1:7">
      <c r="A6" s="36">
        <v>3</v>
      </c>
      <c r="B6" s="36" t="s">
        <v>17</v>
      </c>
      <c r="C6" s="105" t="s">
        <v>18</v>
      </c>
      <c r="D6" s="245" t="s">
        <v>12</v>
      </c>
      <c r="E6" s="105">
        <v>14.887</v>
      </c>
      <c r="F6" s="274" t="s">
        <v>19</v>
      </c>
      <c r="G6" s="272"/>
    </row>
    <row r="7" ht="22" customHeight="1" spans="1:7">
      <c r="A7" s="245">
        <v>4</v>
      </c>
      <c r="B7" s="36" t="s">
        <v>14</v>
      </c>
      <c r="C7" s="105" t="s">
        <v>18</v>
      </c>
      <c r="D7" s="245" t="s">
        <v>15</v>
      </c>
      <c r="E7" s="105">
        <v>3</v>
      </c>
      <c r="F7" s="273" t="s">
        <v>16</v>
      </c>
      <c r="G7" s="71"/>
    </row>
    <row r="8" ht="22" customHeight="1" spans="1:7">
      <c r="A8" s="36">
        <v>5</v>
      </c>
      <c r="B8" s="36" t="s">
        <v>20</v>
      </c>
      <c r="C8" s="105" t="s">
        <v>18</v>
      </c>
      <c r="D8" s="105" t="s">
        <v>21</v>
      </c>
      <c r="E8" s="105">
        <v>1</v>
      </c>
      <c r="F8" s="275" t="s">
        <v>22</v>
      </c>
      <c r="G8" s="71"/>
    </row>
    <row r="9" ht="22" customHeight="1" spans="1:7">
      <c r="A9" s="271" t="s">
        <v>23</v>
      </c>
      <c r="B9" s="271" t="s">
        <v>24</v>
      </c>
      <c r="C9" s="276"/>
      <c r="D9" s="276"/>
      <c r="E9" s="277"/>
      <c r="F9" s="276"/>
      <c r="G9" s="71"/>
    </row>
    <row r="10" ht="22" customHeight="1" spans="1:7">
      <c r="A10" s="36">
        <v>1</v>
      </c>
      <c r="B10" s="105" t="s">
        <v>25</v>
      </c>
      <c r="C10" s="245" t="s">
        <v>26</v>
      </c>
      <c r="D10" s="105" t="s">
        <v>27</v>
      </c>
      <c r="E10" s="278">
        <v>24830</v>
      </c>
      <c r="F10" s="272" t="s">
        <v>25</v>
      </c>
      <c r="G10" s="71"/>
    </row>
    <row r="11" ht="22" customHeight="1" spans="1:7">
      <c r="A11" s="36">
        <v>2</v>
      </c>
      <c r="B11" s="105" t="s">
        <v>28</v>
      </c>
      <c r="C11" s="245" t="s">
        <v>26</v>
      </c>
      <c r="D11" s="105" t="s">
        <v>29</v>
      </c>
      <c r="E11" s="278">
        <f>[1]真新街道行道树!F23</f>
        <v>1588</v>
      </c>
      <c r="F11" s="272" t="s">
        <v>30</v>
      </c>
      <c r="G11" s="71"/>
    </row>
    <row r="12" ht="22" customHeight="1" spans="1:7">
      <c r="A12" s="36">
        <v>3</v>
      </c>
      <c r="B12" s="105" t="s">
        <v>31</v>
      </c>
      <c r="C12" s="105" t="s">
        <v>18</v>
      </c>
      <c r="D12" s="105" t="s">
        <v>27</v>
      </c>
      <c r="E12" s="278">
        <v>102139.5</v>
      </c>
      <c r="F12" s="272" t="s">
        <v>32</v>
      </c>
      <c r="G12" s="71"/>
    </row>
    <row r="13" ht="44" customHeight="1" spans="1:7">
      <c r="A13" s="36">
        <v>4</v>
      </c>
      <c r="B13" s="105" t="s">
        <v>33</v>
      </c>
      <c r="C13" s="105" t="s">
        <v>18</v>
      </c>
      <c r="D13" s="105" t="s">
        <v>27</v>
      </c>
      <c r="E13" s="278">
        <v>11439</v>
      </c>
      <c r="F13" s="272" t="s">
        <v>34</v>
      </c>
      <c r="G13" s="272"/>
    </row>
    <row r="14" ht="22" customHeight="1" spans="1:7">
      <c r="A14" s="36">
        <v>5</v>
      </c>
      <c r="B14" s="105" t="s">
        <v>35</v>
      </c>
      <c r="C14" s="105" t="s">
        <v>18</v>
      </c>
      <c r="D14" s="105" t="s">
        <v>27</v>
      </c>
      <c r="E14" s="278">
        <v>107275</v>
      </c>
      <c r="F14" s="272" t="s">
        <v>36</v>
      </c>
      <c r="G14" s="71"/>
    </row>
    <row r="15" ht="22" customHeight="1" spans="1:7">
      <c r="A15" s="36">
        <v>6</v>
      </c>
      <c r="B15" s="105" t="s">
        <v>37</v>
      </c>
      <c r="C15" s="105" t="s">
        <v>18</v>
      </c>
      <c r="D15" s="105" t="s">
        <v>27</v>
      </c>
      <c r="E15" s="278">
        <v>47917</v>
      </c>
      <c r="F15" s="272" t="s">
        <v>38</v>
      </c>
      <c r="G15" s="71"/>
    </row>
    <row r="16" ht="150" customHeight="1" spans="1:7">
      <c r="A16" s="36">
        <v>7</v>
      </c>
      <c r="B16" s="105" t="s">
        <v>39</v>
      </c>
      <c r="C16" s="105" t="s">
        <v>18</v>
      </c>
      <c r="D16" s="105" t="s">
        <v>27</v>
      </c>
      <c r="E16" s="278">
        <v>81143</v>
      </c>
      <c r="F16" s="272" t="s">
        <v>40</v>
      </c>
      <c r="G16" s="272"/>
    </row>
    <row r="17" ht="22" customHeight="1" spans="1:7">
      <c r="A17" s="36">
        <v>8</v>
      </c>
      <c r="B17" s="105" t="s">
        <v>41</v>
      </c>
      <c r="C17" s="105" t="s">
        <v>18</v>
      </c>
      <c r="D17" s="105" t="s">
        <v>27</v>
      </c>
      <c r="E17" s="278">
        <v>2300</v>
      </c>
      <c r="F17" s="272" t="s">
        <v>42</v>
      </c>
      <c r="G17" s="71"/>
    </row>
    <row r="18" ht="22" customHeight="1" spans="1:7">
      <c r="A18" s="36">
        <v>9</v>
      </c>
      <c r="B18" s="105" t="s">
        <v>43</v>
      </c>
      <c r="C18" s="105" t="s">
        <v>18</v>
      </c>
      <c r="D18" s="105" t="s">
        <v>27</v>
      </c>
      <c r="E18" s="278">
        <v>1260</v>
      </c>
      <c r="F18" s="102" t="s">
        <v>44</v>
      </c>
      <c r="G18" s="71"/>
    </row>
    <row r="19" ht="22" customHeight="1" spans="1:7">
      <c r="A19" s="36">
        <v>10</v>
      </c>
      <c r="B19" s="105" t="s">
        <v>28</v>
      </c>
      <c r="C19" s="105" t="s">
        <v>18</v>
      </c>
      <c r="D19" s="105" t="s">
        <v>29</v>
      </c>
      <c r="E19" s="278">
        <f>[1]真新街道行道树!F43</f>
        <v>2080</v>
      </c>
      <c r="F19" s="102" t="s">
        <v>45</v>
      </c>
      <c r="G19" s="71"/>
    </row>
    <row r="20" ht="22" customHeight="1" spans="1:7">
      <c r="A20" s="36">
        <v>11</v>
      </c>
      <c r="B20" s="105" t="s">
        <v>46</v>
      </c>
      <c r="C20" s="105" t="s">
        <v>18</v>
      </c>
      <c r="D20" s="105" t="s">
        <v>47</v>
      </c>
      <c r="E20" s="278">
        <f>54+61*3</f>
        <v>237</v>
      </c>
      <c r="F20" s="102" t="s">
        <v>48</v>
      </c>
      <c r="G20" s="71"/>
    </row>
    <row r="21" ht="22" customHeight="1" spans="1:7">
      <c r="A21" s="36">
        <v>12</v>
      </c>
      <c r="B21" s="245" t="s">
        <v>49</v>
      </c>
      <c r="C21" s="245" t="s">
        <v>26</v>
      </c>
      <c r="D21" s="245" t="s">
        <v>50</v>
      </c>
      <c r="E21" s="279">
        <v>16.53</v>
      </c>
      <c r="F21" s="274" t="s">
        <v>51</v>
      </c>
      <c r="G21" s="71"/>
    </row>
    <row r="22" ht="22" customHeight="1" spans="1:7">
      <c r="A22" s="36">
        <v>13</v>
      </c>
      <c r="B22" s="36" t="s">
        <v>52</v>
      </c>
      <c r="C22" s="105" t="s">
        <v>18</v>
      </c>
      <c r="D22" s="105" t="s">
        <v>53</v>
      </c>
      <c r="E22" s="278">
        <v>793</v>
      </c>
      <c r="F22" s="102" t="s">
        <v>54</v>
      </c>
      <c r="G22" s="71"/>
    </row>
    <row r="23" ht="22" customHeight="1" spans="1:7">
      <c r="A23" s="271" t="s">
        <v>55</v>
      </c>
      <c r="B23" s="271" t="s">
        <v>56</v>
      </c>
      <c r="C23" s="271"/>
      <c r="D23" s="271"/>
      <c r="E23" s="280"/>
      <c r="F23" s="271"/>
      <c r="G23" s="71"/>
    </row>
    <row r="24" ht="22" customHeight="1" spans="1:7">
      <c r="A24" s="36">
        <v>1</v>
      </c>
      <c r="B24" s="244" t="s">
        <v>56</v>
      </c>
      <c r="C24" s="244" t="s">
        <v>18</v>
      </c>
      <c r="D24" s="244" t="s">
        <v>57</v>
      </c>
      <c r="E24" s="245">
        <v>7302</v>
      </c>
      <c r="F24" s="143" t="s">
        <v>58</v>
      </c>
      <c r="G24" s="71"/>
    </row>
    <row r="25" ht="22" customHeight="1" spans="1:7">
      <c r="A25" s="271" t="s">
        <v>59</v>
      </c>
      <c r="B25" s="271" t="s">
        <v>60</v>
      </c>
      <c r="C25" s="271"/>
      <c r="D25" s="271"/>
      <c r="E25" s="280"/>
      <c r="F25" s="271"/>
      <c r="G25" s="71"/>
    </row>
    <row r="26" ht="22" customHeight="1" spans="1:7">
      <c r="A26" s="36">
        <v>1</v>
      </c>
      <c r="B26" s="36" t="s">
        <v>61</v>
      </c>
      <c r="C26" s="105" t="s">
        <v>18</v>
      </c>
      <c r="D26" s="105" t="s">
        <v>15</v>
      </c>
      <c r="E26" s="278">
        <v>50</v>
      </c>
      <c r="F26" s="102" t="s">
        <v>62</v>
      </c>
      <c r="G26" s="71"/>
    </row>
    <row r="27" ht="22" customHeight="1" spans="1:7">
      <c r="A27" s="36">
        <v>2</v>
      </c>
      <c r="B27" s="36" t="s">
        <v>63</v>
      </c>
      <c r="C27" s="105" t="s">
        <v>18</v>
      </c>
      <c r="D27" s="105" t="s">
        <v>15</v>
      </c>
      <c r="E27" s="278">
        <v>8</v>
      </c>
      <c r="F27" s="102" t="s">
        <v>64</v>
      </c>
      <c r="G27" s="281"/>
    </row>
    <row r="28" ht="22" customHeight="1"/>
    <row r="29" ht="22" customHeight="1"/>
    <row r="30" ht="22" customHeight="1"/>
    <row r="31" ht="22" customHeight="1"/>
  </sheetData>
  <mergeCells count="1">
    <mergeCell ref="A1:F1"/>
  </mergeCells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8"/>
  <sheetViews>
    <sheetView topLeftCell="A9" workbookViewId="0">
      <selection activeCell="M4" sqref="M4"/>
    </sheetView>
  </sheetViews>
  <sheetFormatPr defaultColWidth="9" defaultRowHeight="13.5"/>
  <cols>
    <col min="1" max="2" width="9" style="1"/>
    <col min="3" max="3" width="23" style="1" customWidth="1"/>
    <col min="4" max="4" width="9.375" style="1"/>
    <col min="5" max="5" width="18" style="1" customWidth="1"/>
    <col min="6" max="6" width="34.875" style="1" customWidth="1"/>
    <col min="7" max="8" width="9" style="1"/>
    <col min="9" max="9" width="9" style="1" hidden="1" customWidth="1"/>
    <col min="10" max="16384" width="9" style="1"/>
  </cols>
  <sheetData>
    <row r="1" s="1" customFormat="1" ht="45" customHeight="1" spans="1:10">
      <c r="A1" s="16" t="s">
        <v>548</v>
      </c>
      <c r="B1" s="16"/>
      <c r="C1" s="16"/>
      <c r="D1" s="16"/>
      <c r="E1" s="16"/>
      <c r="F1" s="17"/>
      <c r="G1" s="16"/>
      <c r="H1" s="16"/>
      <c r="I1" s="16"/>
      <c r="J1" s="16"/>
    </row>
    <row r="2" s="1" customFormat="1" ht="42" customHeight="1" spans="1:10">
      <c r="A2" s="18" t="s">
        <v>1</v>
      </c>
      <c r="B2" s="18" t="s">
        <v>549</v>
      </c>
      <c r="C2" s="18" t="s">
        <v>550</v>
      </c>
      <c r="D2" s="18" t="s">
        <v>551</v>
      </c>
      <c r="E2" s="18" t="s">
        <v>211</v>
      </c>
      <c r="F2" s="19" t="s">
        <v>552</v>
      </c>
      <c r="G2" s="18" t="s">
        <v>5</v>
      </c>
      <c r="H2" s="18" t="s">
        <v>553</v>
      </c>
      <c r="I2" s="18" t="s">
        <v>554</v>
      </c>
      <c r="J2" s="18" t="s">
        <v>7</v>
      </c>
    </row>
    <row r="3" s="1" customFormat="1" ht="42" customHeight="1" spans="1:10">
      <c r="A3" s="20">
        <v>1</v>
      </c>
      <c r="B3" s="18" t="s">
        <v>96</v>
      </c>
      <c r="C3" s="18" t="s">
        <v>235</v>
      </c>
      <c r="D3" s="21" t="s">
        <v>555</v>
      </c>
      <c r="E3" s="18" t="s">
        <v>96</v>
      </c>
      <c r="F3" s="19"/>
      <c r="G3" s="18">
        <v>9</v>
      </c>
      <c r="H3" s="18" t="s">
        <v>556</v>
      </c>
      <c r="I3" s="18" t="s">
        <v>557</v>
      </c>
      <c r="J3" s="18"/>
    </row>
    <row r="4" s="1" customFormat="1" ht="42" customHeight="1" spans="1:10">
      <c r="A4" s="20">
        <v>2</v>
      </c>
      <c r="B4" s="18" t="s">
        <v>558</v>
      </c>
      <c r="C4" s="18" t="s">
        <v>235</v>
      </c>
      <c r="D4" s="21" t="s">
        <v>559</v>
      </c>
      <c r="E4" s="18" t="s">
        <v>110</v>
      </c>
      <c r="F4" s="19"/>
      <c r="G4" s="18">
        <v>3</v>
      </c>
      <c r="H4" s="18" t="s">
        <v>560</v>
      </c>
      <c r="I4" s="18" t="s">
        <v>561</v>
      </c>
      <c r="J4" s="18"/>
    </row>
    <row r="5" s="1" customFormat="1" ht="42" customHeight="1" spans="1:10">
      <c r="A5" s="20">
        <v>3</v>
      </c>
      <c r="B5" s="18" t="s">
        <v>201</v>
      </c>
      <c r="C5" s="18" t="s">
        <v>235</v>
      </c>
      <c r="D5" s="21" t="s">
        <v>562</v>
      </c>
      <c r="E5" s="18" t="s">
        <v>114</v>
      </c>
      <c r="F5" s="19"/>
      <c r="G5" s="18">
        <v>3</v>
      </c>
      <c r="H5" s="18" t="s">
        <v>556</v>
      </c>
      <c r="I5" s="18" t="s">
        <v>557</v>
      </c>
      <c r="J5" s="18"/>
    </row>
    <row r="6" s="1" customFormat="1" ht="42" customHeight="1" spans="1:10">
      <c r="A6" s="22">
        <v>4</v>
      </c>
      <c r="B6" s="18" t="s">
        <v>126</v>
      </c>
      <c r="C6" s="18" t="s">
        <v>235</v>
      </c>
      <c r="D6" s="21" t="s">
        <v>563</v>
      </c>
      <c r="E6" s="18" t="s">
        <v>126</v>
      </c>
      <c r="F6" s="19"/>
      <c r="G6" s="18">
        <v>3</v>
      </c>
      <c r="H6" s="18" t="s">
        <v>556</v>
      </c>
      <c r="I6" s="18" t="s">
        <v>561</v>
      </c>
      <c r="J6" s="18"/>
    </row>
    <row r="7" s="1" customFormat="1" ht="42" customHeight="1" spans="1:10">
      <c r="A7" s="20">
        <v>5</v>
      </c>
      <c r="B7" s="18" t="s">
        <v>564</v>
      </c>
      <c r="C7" s="18" t="s">
        <v>235</v>
      </c>
      <c r="D7" s="21" t="s">
        <v>565</v>
      </c>
      <c r="E7" s="18" t="s">
        <v>564</v>
      </c>
      <c r="F7" s="19"/>
      <c r="G7" s="18">
        <v>7</v>
      </c>
      <c r="H7" s="18" t="s">
        <v>560</v>
      </c>
      <c r="I7" s="18" t="s">
        <v>557</v>
      </c>
      <c r="J7" s="18"/>
    </row>
    <row r="8" s="1" customFormat="1" ht="42" customHeight="1" spans="1:10">
      <c r="A8" s="20">
        <v>6</v>
      </c>
      <c r="B8" s="18" t="s">
        <v>142</v>
      </c>
      <c r="C8" s="18" t="s">
        <v>235</v>
      </c>
      <c r="D8" s="21" t="s">
        <v>566</v>
      </c>
      <c r="E8" s="18" t="s">
        <v>142</v>
      </c>
      <c r="F8" s="19"/>
      <c r="G8" s="18">
        <v>8</v>
      </c>
      <c r="H8" s="18" t="s">
        <v>560</v>
      </c>
      <c r="I8" s="18" t="s">
        <v>561</v>
      </c>
      <c r="J8" s="18"/>
    </row>
    <row r="9" s="1" customFormat="1" ht="42" customHeight="1" spans="1:10">
      <c r="A9" s="20">
        <v>7</v>
      </c>
      <c r="B9" s="18" t="s">
        <v>166</v>
      </c>
      <c r="C9" s="18" t="s">
        <v>235</v>
      </c>
      <c r="D9" s="23" t="s">
        <v>567</v>
      </c>
      <c r="E9" s="18" t="s">
        <v>166</v>
      </c>
      <c r="F9" s="19"/>
      <c r="G9" s="18">
        <v>3</v>
      </c>
      <c r="H9" s="18" t="s">
        <v>560</v>
      </c>
      <c r="I9" s="18" t="s">
        <v>557</v>
      </c>
      <c r="J9" s="18"/>
    </row>
    <row r="10" s="1" customFormat="1" ht="42" customHeight="1" spans="1:10">
      <c r="A10" s="20">
        <v>8</v>
      </c>
      <c r="B10" s="18" t="s">
        <v>161</v>
      </c>
      <c r="C10" s="18" t="s">
        <v>235</v>
      </c>
      <c r="D10" s="21" t="s">
        <v>568</v>
      </c>
      <c r="E10" s="18" t="s">
        <v>161</v>
      </c>
      <c r="F10" s="19"/>
      <c r="G10" s="18">
        <v>4</v>
      </c>
      <c r="H10" s="18" t="s">
        <v>556</v>
      </c>
      <c r="I10" s="18" t="s">
        <v>561</v>
      </c>
      <c r="J10" s="18"/>
    </row>
    <row r="11" s="1" customFormat="1" ht="42" customHeight="1" spans="1:10">
      <c r="A11" s="20">
        <v>9</v>
      </c>
      <c r="B11" s="18" t="s">
        <v>121</v>
      </c>
      <c r="C11" s="18" t="s">
        <v>235</v>
      </c>
      <c r="D11" s="21">
        <v>121.765</v>
      </c>
      <c r="E11" s="18" t="s">
        <v>121</v>
      </c>
      <c r="F11" s="19"/>
      <c r="G11" s="18">
        <v>2</v>
      </c>
      <c r="H11" s="18" t="s">
        <v>560</v>
      </c>
      <c r="I11" s="18" t="s">
        <v>557</v>
      </c>
      <c r="J11" s="18"/>
    </row>
    <row r="12" s="1" customFormat="1" ht="42" customHeight="1" spans="1:10">
      <c r="A12" s="20">
        <v>10</v>
      </c>
      <c r="B12" s="18" t="s">
        <v>158</v>
      </c>
      <c r="C12" s="18" t="s">
        <v>235</v>
      </c>
      <c r="D12" s="21" t="s">
        <v>569</v>
      </c>
      <c r="E12" s="18" t="s">
        <v>158</v>
      </c>
      <c r="F12" s="19"/>
      <c r="G12" s="18">
        <v>2</v>
      </c>
      <c r="H12" s="18" t="s">
        <v>560</v>
      </c>
      <c r="I12" s="18" t="s">
        <v>561</v>
      </c>
      <c r="J12" s="18"/>
    </row>
    <row r="13" s="1" customFormat="1" ht="39" customHeight="1" spans="1:10">
      <c r="A13" s="20">
        <v>11</v>
      </c>
      <c r="B13" s="18" t="s">
        <v>150</v>
      </c>
      <c r="C13" s="18" t="s">
        <v>235</v>
      </c>
      <c r="D13" s="21">
        <v>743</v>
      </c>
      <c r="E13" s="18" t="s">
        <v>150</v>
      </c>
      <c r="F13" s="18"/>
      <c r="G13" s="18">
        <v>1</v>
      </c>
      <c r="H13" s="18" t="s">
        <v>560</v>
      </c>
      <c r="I13" s="18" t="s">
        <v>557</v>
      </c>
      <c r="J13" s="18"/>
    </row>
    <row r="14" s="1" customFormat="1" ht="42" customHeight="1" spans="1:10">
      <c r="A14" s="20">
        <v>12</v>
      </c>
      <c r="B14" s="18" t="s">
        <v>570</v>
      </c>
      <c r="C14" s="18" t="s">
        <v>235</v>
      </c>
      <c r="D14" s="23">
        <v>1206.808</v>
      </c>
      <c r="E14" s="18" t="s">
        <v>131</v>
      </c>
      <c r="F14" s="19"/>
      <c r="G14" s="18">
        <v>3</v>
      </c>
      <c r="H14" s="18" t="s">
        <v>560</v>
      </c>
      <c r="I14" s="18" t="s">
        <v>561</v>
      </c>
      <c r="J14" s="18"/>
    </row>
    <row r="15" s="1" customFormat="1" ht="42" customHeight="1" spans="1:10">
      <c r="A15" s="20">
        <v>13</v>
      </c>
      <c r="B15" s="18" t="s">
        <v>571</v>
      </c>
      <c r="C15" s="18" t="s">
        <v>235</v>
      </c>
      <c r="D15" s="21" t="s">
        <v>572</v>
      </c>
      <c r="E15" s="18" t="s">
        <v>137</v>
      </c>
      <c r="F15" s="19"/>
      <c r="G15" s="18">
        <v>1</v>
      </c>
      <c r="H15" s="18" t="s">
        <v>560</v>
      </c>
      <c r="I15" s="18" t="s">
        <v>557</v>
      </c>
      <c r="J15" s="18"/>
    </row>
    <row r="16" s="1" customFormat="1" ht="42" customHeight="1" spans="1:10">
      <c r="A16" s="20">
        <v>14</v>
      </c>
      <c r="B16" s="18" t="s">
        <v>573</v>
      </c>
      <c r="C16" s="18" t="s">
        <v>235</v>
      </c>
      <c r="D16" s="23" t="s">
        <v>574</v>
      </c>
      <c r="E16" s="18" t="s">
        <v>575</v>
      </c>
      <c r="F16" s="19"/>
      <c r="G16" s="18">
        <v>1</v>
      </c>
      <c r="H16" s="18" t="s">
        <v>560</v>
      </c>
      <c r="I16" s="18" t="s">
        <v>561</v>
      </c>
      <c r="J16" s="18"/>
    </row>
    <row r="17" s="1" customFormat="1" ht="42" customHeight="1" spans="1:10">
      <c r="A17" s="24" t="s">
        <v>8</v>
      </c>
      <c r="B17" s="25" t="s">
        <v>576</v>
      </c>
      <c r="C17" s="26"/>
      <c r="D17" s="27"/>
      <c r="E17" s="27"/>
      <c r="F17" s="28"/>
      <c r="G17" s="27">
        <f>SUM(G3:G16)</f>
        <v>50</v>
      </c>
      <c r="H17" s="27"/>
      <c r="I17" s="27"/>
      <c r="J17" s="29"/>
    </row>
    <row r="18" ht="42" customHeight="1"/>
  </sheetData>
  <mergeCells count="2">
    <mergeCell ref="A1:J1"/>
    <mergeCell ref="B17:C17"/>
  </mergeCells>
  <pageMargins left="0.75" right="0.75" top="1" bottom="1" header="0.5" footer="0.5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H14"/>
  <sheetViews>
    <sheetView tabSelected="1" workbookViewId="0">
      <selection activeCell="L30" sqref="L30"/>
    </sheetView>
  </sheetViews>
  <sheetFormatPr defaultColWidth="9" defaultRowHeight="13.5"/>
  <cols>
    <col min="1" max="1" width="5.25" style="1" customWidth="1"/>
    <col min="2" max="2" width="14.25" style="1" customWidth="1"/>
    <col min="3" max="3" width="15.5" style="1" customWidth="1"/>
    <col min="4" max="13" width="9" style="1"/>
    <col min="14" max="14" width="9.375" style="1" customWidth="1"/>
    <col min="15" max="16384" width="9" style="1"/>
  </cols>
  <sheetData>
    <row r="1" s="1" customFormat="1" ht="36" customHeight="1" spans="1:34">
      <c r="A1" s="3" t="s">
        <v>577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4"/>
      <c r="AH1" s="4"/>
    </row>
    <row r="2" s="1" customFormat="1" ht="20" customHeight="1" spans="1:34">
      <c r="A2" s="5" t="s">
        <v>578</v>
      </c>
      <c r="B2" s="5" t="s">
        <v>579</v>
      </c>
      <c r="C2" s="5" t="s">
        <v>580</v>
      </c>
      <c r="D2" s="5" t="s">
        <v>581</v>
      </c>
      <c r="E2" s="5" t="s">
        <v>582</v>
      </c>
      <c r="F2" s="6" t="s">
        <v>583</v>
      </c>
      <c r="G2" s="5" t="s">
        <v>584</v>
      </c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7" t="s">
        <v>585</v>
      </c>
    </row>
    <row r="3" s="1" customFormat="1" ht="22.5" customHeight="1" spans="1:34">
      <c r="A3" s="5"/>
      <c r="B3" s="5"/>
      <c r="C3" s="5"/>
      <c r="D3" s="5"/>
      <c r="E3" s="5"/>
      <c r="F3" s="8"/>
      <c r="G3" s="5" t="s">
        <v>586</v>
      </c>
      <c r="H3" s="5" t="s">
        <v>587</v>
      </c>
      <c r="I3" s="5" t="s">
        <v>588</v>
      </c>
      <c r="J3" s="5"/>
      <c r="K3" s="5"/>
      <c r="L3" s="5" t="s">
        <v>589</v>
      </c>
      <c r="M3" s="5"/>
      <c r="N3" s="5" t="s">
        <v>590</v>
      </c>
      <c r="O3" s="5" t="s">
        <v>591</v>
      </c>
      <c r="P3" s="5" t="s">
        <v>592</v>
      </c>
      <c r="Q3" s="5"/>
      <c r="R3" s="5" t="s">
        <v>593</v>
      </c>
      <c r="S3" s="5" t="s">
        <v>594</v>
      </c>
      <c r="T3" s="5" t="s">
        <v>595</v>
      </c>
      <c r="U3" s="9" t="s">
        <v>596</v>
      </c>
      <c r="V3" s="9" t="s">
        <v>597</v>
      </c>
      <c r="W3" s="5" t="s">
        <v>598</v>
      </c>
      <c r="X3" s="5" t="s">
        <v>599</v>
      </c>
      <c r="Y3" s="5" t="s">
        <v>600</v>
      </c>
      <c r="Z3" s="5" t="s">
        <v>601</v>
      </c>
      <c r="AA3" s="5" t="s">
        <v>602</v>
      </c>
      <c r="AB3" s="5"/>
      <c r="AC3" s="5"/>
      <c r="AD3" s="5"/>
      <c r="AE3" s="5"/>
      <c r="AF3" s="5"/>
      <c r="AG3" s="7" t="s">
        <v>603</v>
      </c>
      <c r="AH3" s="7"/>
    </row>
    <row r="4" s="1" customFormat="1" customHeight="1" spans="1:34">
      <c r="A4" s="5"/>
      <c r="B4" s="5"/>
      <c r="C4" s="5"/>
      <c r="D4" s="5"/>
      <c r="E4" s="5"/>
      <c r="F4" s="8"/>
      <c r="G4" s="5"/>
      <c r="H4" s="5"/>
      <c r="I4" s="5" t="s">
        <v>604</v>
      </c>
      <c r="J4" s="5" t="s">
        <v>605</v>
      </c>
      <c r="K4" s="5" t="s">
        <v>606</v>
      </c>
      <c r="L4" s="5" t="s">
        <v>607</v>
      </c>
      <c r="M4" s="5" t="s">
        <v>608</v>
      </c>
      <c r="N4" s="5"/>
      <c r="O4" s="5"/>
      <c r="P4" s="5"/>
      <c r="Q4" s="5"/>
      <c r="R4" s="5"/>
      <c r="S4" s="5"/>
      <c r="T4" s="5"/>
      <c r="U4" s="10"/>
      <c r="V4" s="10"/>
      <c r="W4" s="5"/>
      <c r="X4" s="5"/>
      <c r="Y4" s="5"/>
      <c r="Z4" s="5"/>
      <c r="AA4" s="5" t="s">
        <v>609</v>
      </c>
      <c r="AB4" s="5"/>
      <c r="AC4" s="5"/>
      <c r="AD4" s="5" t="s">
        <v>610</v>
      </c>
      <c r="AE4" s="5"/>
      <c r="AF4" s="5"/>
      <c r="AG4" s="7"/>
      <c r="AH4" s="7"/>
    </row>
    <row r="5" s="1" customFormat="1" ht="24" customHeight="1" spans="1:34">
      <c r="A5" s="5"/>
      <c r="B5" s="5"/>
      <c r="C5" s="5"/>
      <c r="D5" s="5"/>
      <c r="E5" s="5"/>
      <c r="F5" s="8"/>
      <c r="G5" s="5"/>
      <c r="H5" s="5"/>
      <c r="I5" s="5"/>
      <c r="J5" s="5"/>
      <c r="K5" s="5"/>
      <c r="L5" s="5"/>
      <c r="M5" s="5"/>
      <c r="N5" s="5"/>
      <c r="O5" s="5"/>
      <c r="P5" s="5" t="s">
        <v>611</v>
      </c>
      <c r="Q5" s="5" t="s">
        <v>612</v>
      </c>
      <c r="R5" s="5"/>
      <c r="S5" s="5"/>
      <c r="T5" s="5"/>
      <c r="U5" s="10"/>
      <c r="V5" s="10"/>
      <c r="W5" s="5"/>
      <c r="X5" s="5"/>
      <c r="Y5" s="5"/>
      <c r="Z5" s="5"/>
      <c r="AA5" s="5"/>
      <c r="AB5" s="5"/>
      <c r="AC5" s="5"/>
      <c r="AD5" s="5" t="s">
        <v>613</v>
      </c>
      <c r="AE5" s="5"/>
      <c r="AF5" s="5" t="s">
        <v>614</v>
      </c>
      <c r="AG5" s="7"/>
      <c r="AH5" s="7"/>
    </row>
    <row r="6" s="1" customFormat="1" ht="36" spans="1:34">
      <c r="A6" s="5"/>
      <c r="B6" s="5"/>
      <c r="C6" s="5"/>
      <c r="D6" s="5"/>
      <c r="E6" s="5"/>
      <c r="F6" s="11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12"/>
      <c r="V6" s="12"/>
      <c r="W6" s="5"/>
      <c r="X6" s="5"/>
      <c r="Y6" s="5"/>
      <c r="Z6" s="5"/>
      <c r="AA6" s="5" t="s">
        <v>615</v>
      </c>
      <c r="AB6" s="5" t="s">
        <v>616</v>
      </c>
      <c r="AC6" s="5" t="s">
        <v>617</v>
      </c>
      <c r="AD6" s="5" t="s">
        <v>615</v>
      </c>
      <c r="AE6" s="5" t="s">
        <v>616</v>
      </c>
      <c r="AF6" s="5" t="s">
        <v>617</v>
      </c>
      <c r="AG6" s="7"/>
      <c r="AH6" s="7"/>
    </row>
    <row r="7" s="2" customFormat="1" ht="25" customHeight="1" spans="1:34">
      <c r="A7" s="13">
        <v>1</v>
      </c>
      <c r="B7" s="13" t="s">
        <v>618</v>
      </c>
      <c r="C7" s="13" t="s">
        <v>619</v>
      </c>
      <c r="D7" s="13" t="s">
        <v>620</v>
      </c>
      <c r="E7" s="13" t="s">
        <v>621</v>
      </c>
      <c r="F7" s="14">
        <v>75</v>
      </c>
      <c r="G7" s="13">
        <v>5</v>
      </c>
      <c r="H7" s="13">
        <v>6</v>
      </c>
      <c r="I7" s="13">
        <v>3</v>
      </c>
      <c r="J7" s="13">
        <v>1</v>
      </c>
      <c r="K7" s="13">
        <v>4</v>
      </c>
      <c r="L7" s="13">
        <v>5</v>
      </c>
      <c r="M7" s="13">
        <v>1</v>
      </c>
      <c r="N7" s="13">
        <v>0</v>
      </c>
      <c r="O7" s="13">
        <v>1</v>
      </c>
      <c r="P7" s="13">
        <v>1</v>
      </c>
      <c r="Q7" s="13">
        <v>9</v>
      </c>
      <c r="R7" s="13">
        <v>2</v>
      </c>
      <c r="S7" s="13">
        <v>6</v>
      </c>
      <c r="T7" s="13">
        <v>2</v>
      </c>
      <c r="U7" s="13">
        <v>16</v>
      </c>
      <c r="V7" s="13">
        <v>23</v>
      </c>
      <c r="W7" s="13">
        <v>2</v>
      </c>
      <c r="X7" s="13" t="s">
        <v>528</v>
      </c>
      <c r="Y7" s="13" t="s">
        <v>528</v>
      </c>
      <c r="Z7" s="13" t="s">
        <v>536</v>
      </c>
      <c r="AA7" s="15" t="s">
        <v>622</v>
      </c>
      <c r="AB7" s="15"/>
      <c r="AC7" s="15"/>
      <c r="AD7" s="15"/>
      <c r="AE7" s="15"/>
      <c r="AF7" s="15"/>
      <c r="AG7" s="15">
        <v>1</v>
      </c>
      <c r="AH7" s="13">
        <v>24</v>
      </c>
    </row>
    <row r="8" s="2" customFormat="1" ht="25" customHeight="1" spans="1:34">
      <c r="A8" s="13">
        <v>2</v>
      </c>
      <c r="B8" s="13" t="s">
        <v>623</v>
      </c>
      <c r="C8" s="13" t="s">
        <v>624</v>
      </c>
      <c r="D8" s="13" t="s">
        <v>620</v>
      </c>
      <c r="E8" s="13" t="s">
        <v>625</v>
      </c>
      <c r="F8" s="14">
        <v>128</v>
      </c>
      <c r="G8" s="13">
        <v>0</v>
      </c>
      <c r="H8" s="13">
        <v>8</v>
      </c>
      <c r="I8" s="13">
        <v>6</v>
      </c>
      <c r="J8" s="13">
        <v>1</v>
      </c>
      <c r="K8" s="13">
        <v>6</v>
      </c>
      <c r="L8" s="13">
        <v>6</v>
      </c>
      <c r="M8" s="13">
        <v>1</v>
      </c>
      <c r="N8" s="13">
        <v>0</v>
      </c>
      <c r="O8" s="13">
        <v>0</v>
      </c>
      <c r="P8" s="13">
        <v>1</v>
      </c>
      <c r="Q8" s="13">
        <v>0</v>
      </c>
      <c r="R8" s="13">
        <v>2</v>
      </c>
      <c r="S8" s="13">
        <v>5</v>
      </c>
      <c r="T8" s="13">
        <v>2</v>
      </c>
      <c r="U8" s="13">
        <v>21</v>
      </c>
      <c r="V8" s="13">
        <v>18</v>
      </c>
      <c r="W8" s="13">
        <v>0</v>
      </c>
      <c r="X8" s="13" t="s">
        <v>528</v>
      </c>
      <c r="Y8" s="13" t="s">
        <v>528</v>
      </c>
      <c r="Z8" s="13" t="s">
        <v>536</v>
      </c>
      <c r="AA8" s="15" t="s">
        <v>622</v>
      </c>
      <c r="AB8" s="15"/>
      <c r="AC8" s="15"/>
      <c r="AD8" s="15"/>
      <c r="AE8" s="15"/>
      <c r="AF8" s="15"/>
      <c r="AG8" s="15">
        <v>1</v>
      </c>
      <c r="AH8" s="13">
        <v>15</v>
      </c>
    </row>
    <row r="9" s="2" customFormat="1" ht="25" customHeight="1" spans="1:34">
      <c r="A9" s="13">
        <v>3</v>
      </c>
      <c r="B9" s="13" t="s">
        <v>626</v>
      </c>
      <c r="C9" s="13" t="s">
        <v>627</v>
      </c>
      <c r="D9" s="13" t="s">
        <v>620</v>
      </c>
      <c r="E9" s="13" t="s">
        <v>621</v>
      </c>
      <c r="F9" s="14">
        <v>82</v>
      </c>
      <c r="G9" s="13">
        <v>0</v>
      </c>
      <c r="H9" s="13">
        <v>8</v>
      </c>
      <c r="I9" s="13">
        <v>3</v>
      </c>
      <c r="J9" s="13">
        <v>1</v>
      </c>
      <c r="K9" s="13">
        <v>3</v>
      </c>
      <c r="L9" s="13">
        <v>6</v>
      </c>
      <c r="M9" s="13">
        <v>1</v>
      </c>
      <c r="N9" s="13">
        <v>0</v>
      </c>
      <c r="O9" s="13">
        <v>0</v>
      </c>
      <c r="P9" s="13">
        <v>0</v>
      </c>
      <c r="Q9" s="13">
        <v>2</v>
      </c>
      <c r="R9" s="13">
        <v>2</v>
      </c>
      <c r="S9" s="13">
        <v>4</v>
      </c>
      <c r="T9" s="13">
        <v>2</v>
      </c>
      <c r="U9" s="13">
        <v>16</v>
      </c>
      <c r="V9" s="13">
        <v>12</v>
      </c>
      <c r="W9" s="13">
        <v>2</v>
      </c>
      <c r="X9" s="13" t="s">
        <v>528</v>
      </c>
      <c r="Y9" s="13" t="s">
        <v>528</v>
      </c>
      <c r="Z9" s="13" t="s">
        <v>536</v>
      </c>
      <c r="AA9" s="15" t="s">
        <v>622</v>
      </c>
      <c r="AB9" s="15"/>
      <c r="AC9" s="15"/>
      <c r="AD9" s="15"/>
      <c r="AE9" s="15"/>
      <c r="AF9" s="15"/>
      <c r="AG9" s="15">
        <v>1</v>
      </c>
      <c r="AH9" s="13">
        <v>24</v>
      </c>
    </row>
    <row r="10" s="2" customFormat="1" ht="25" customHeight="1" spans="1:34">
      <c r="A10" s="13">
        <v>4</v>
      </c>
      <c r="B10" s="13" t="s">
        <v>628</v>
      </c>
      <c r="C10" s="13" t="s">
        <v>629</v>
      </c>
      <c r="D10" s="13" t="s">
        <v>620</v>
      </c>
      <c r="E10" s="13" t="s">
        <v>625</v>
      </c>
      <c r="F10" s="14">
        <v>66</v>
      </c>
      <c r="G10" s="13">
        <v>0</v>
      </c>
      <c r="H10" s="13">
        <v>10</v>
      </c>
      <c r="I10" s="13">
        <v>3</v>
      </c>
      <c r="J10" s="13">
        <v>1</v>
      </c>
      <c r="K10" s="13">
        <v>4</v>
      </c>
      <c r="L10" s="13">
        <v>5</v>
      </c>
      <c r="M10" s="13">
        <v>0</v>
      </c>
      <c r="N10" s="13">
        <v>0</v>
      </c>
      <c r="O10" s="13">
        <v>0</v>
      </c>
      <c r="P10" s="13">
        <v>1</v>
      </c>
      <c r="Q10" s="13">
        <v>0</v>
      </c>
      <c r="R10" s="13">
        <v>2</v>
      </c>
      <c r="S10" s="13">
        <v>5</v>
      </c>
      <c r="T10" s="13">
        <v>2</v>
      </c>
      <c r="U10" s="13">
        <v>14</v>
      </c>
      <c r="V10" s="13">
        <v>12</v>
      </c>
      <c r="W10" s="13">
        <v>0</v>
      </c>
      <c r="X10" s="13" t="s">
        <v>528</v>
      </c>
      <c r="Y10" s="13" t="s">
        <v>528</v>
      </c>
      <c r="Z10" s="13" t="s">
        <v>536</v>
      </c>
      <c r="AA10" s="15" t="s">
        <v>622</v>
      </c>
      <c r="AB10" s="15"/>
      <c r="AC10" s="15"/>
      <c r="AD10" s="15"/>
      <c r="AE10" s="15"/>
      <c r="AF10" s="15"/>
      <c r="AG10" s="15">
        <v>1</v>
      </c>
      <c r="AH10" s="13">
        <v>15</v>
      </c>
    </row>
    <row r="11" s="2" customFormat="1" ht="25" customHeight="1" spans="1:34">
      <c r="A11" s="13">
        <v>5</v>
      </c>
      <c r="B11" s="13" t="s">
        <v>630</v>
      </c>
      <c r="C11" s="13" t="s">
        <v>631</v>
      </c>
      <c r="D11" s="13" t="s">
        <v>620</v>
      </c>
      <c r="E11" s="13" t="s">
        <v>625</v>
      </c>
      <c r="F11" s="14">
        <v>76</v>
      </c>
      <c r="G11" s="13">
        <v>0</v>
      </c>
      <c r="H11" s="13">
        <v>6</v>
      </c>
      <c r="I11" s="13">
        <v>5</v>
      </c>
      <c r="J11" s="13">
        <v>1</v>
      </c>
      <c r="K11" s="13">
        <v>7</v>
      </c>
      <c r="L11" s="13">
        <v>11</v>
      </c>
      <c r="M11" s="13">
        <v>2</v>
      </c>
      <c r="N11" s="13">
        <v>0</v>
      </c>
      <c r="O11" s="13">
        <v>1</v>
      </c>
      <c r="P11" s="13">
        <v>0</v>
      </c>
      <c r="Q11" s="13">
        <v>2</v>
      </c>
      <c r="R11" s="13">
        <v>2</v>
      </c>
      <c r="S11" s="13">
        <v>5</v>
      </c>
      <c r="T11" s="13">
        <v>2</v>
      </c>
      <c r="U11" s="13">
        <v>29</v>
      </c>
      <c r="V11" s="13">
        <v>32</v>
      </c>
      <c r="W11" s="13">
        <v>0</v>
      </c>
      <c r="X11" s="13" t="s">
        <v>528</v>
      </c>
      <c r="Y11" s="13" t="s">
        <v>528</v>
      </c>
      <c r="Z11" s="13" t="s">
        <v>536</v>
      </c>
      <c r="AA11" s="15" t="s">
        <v>622</v>
      </c>
      <c r="AB11" s="15"/>
      <c r="AC11" s="15"/>
      <c r="AD11" s="15"/>
      <c r="AE11" s="15"/>
      <c r="AF11" s="15"/>
      <c r="AG11" s="15">
        <v>1</v>
      </c>
      <c r="AH11" s="13">
        <v>15</v>
      </c>
    </row>
    <row r="12" s="2" customFormat="1" ht="25" customHeight="1" spans="1:34">
      <c r="A12" s="13">
        <v>6</v>
      </c>
      <c r="B12" s="13" t="s">
        <v>632</v>
      </c>
      <c r="C12" s="13" t="s">
        <v>633</v>
      </c>
      <c r="D12" s="13" t="s">
        <v>620</v>
      </c>
      <c r="E12" s="13" t="s">
        <v>625</v>
      </c>
      <c r="F12" s="14">
        <v>54</v>
      </c>
      <c r="G12" s="13">
        <v>0</v>
      </c>
      <c r="H12" s="13">
        <v>5</v>
      </c>
      <c r="I12" s="13">
        <v>3</v>
      </c>
      <c r="J12" s="13">
        <v>1</v>
      </c>
      <c r="K12" s="13">
        <v>3</v>
      </c>
      <c r="L12" s="13">
        <v>3</v>
      </c>
      <c r="M12" s="13">
        <v>1</v>
      </c>
      <c r="N12" s="13">
        <v>0</v>
      </c>
      <c r="O12" s="13">
        <v>0</v>
      </c>
      <c r="P12" s="13">
        <v>0</v>
      </c>
      <c r="Q12" s="13">
        <v>2</v>
      </c>
      <c r="R12" s="13">
        <v>2</v>
      </c>
      <c r="S12" s="13">
        <v>4</v>
      </c>
      <c r="T12" s="13">
        <v>2</v>
      </c>
      <c r="U12" s="13">
        <v>13</v>
      </c>
      <c r="V12" s="13">
        <v>15</v>
      </c>
      <c r="W12" s="13">
        <v>0</v>
      </c>
      <c r="X12" s="13" t="s">
        <v>528</v>
      </c>
      <c r="Y12" s="13" t="s">
        <v>528</v>
      </c>
      <c r="Z12" s="13" t="s">
        <v>536</v>
      </c>
      <c r="AA12" s="15" t="s">
        <v>622</v>
      </c>
      <c r="AB12" s="15"/>
      <c r="AC12" s="15"/>
      <c r="AD12" s="15"/>
      <c r="AE12" s="15"/>
      <c r="AF12" s="15"/>
      <c r="AG12" s="15">
        <v>1</v>
      </c>
      <c r="AH12" s="13">
        <v>15</v>
      </c>
    </row>
    <row r="13" s="2" customFormat="1" ht="25" customHeight="1" spans="1:34">
      <c r="A13" s="13">
        <v>7</v>
      </c>
      <c r="B13" s="13" t="s">
        <v>634</v>
      </c>
      <c r="C13" s="13" t="s">
        <v>635</v>
      </c>
      <c r="D13" s="13" t="s">
        <v>620</v>
      </c>
      <c r="E13" s="13" t="s">
        <v>625</v>
      </c>
      <c r="F13" s="13">
        <v>78</v>
      </c>
      <c r="G13" s="13">
        <v>5</v>
      </c>
      <c r="H13" s="13">
        <v>10</v>
      </c>
      <c r="I13" s="13">
        <v>4</v>
      </c>
      <c r="J13" s="13">
        <v>1</v>
      </c>
      <c r="K13" s="13">
        <v>5</v>
      </c>
      <c r="L13" s="13">
        <v>6</v>
      </c>
      <c r="M13" s="13">
        <v>1</v>
      </c>
      <c r="N13" s="13">
        <v>0</v>
      </c>
      <c r="O13" s="13">
        <v>1</v>
      </c>
      <c r="P13" s="13">
        <v>0</v>
      </c>
      <c r="Q13" s="13">
        <v>2</v>
      </c>
      <c r="R13" s="13">
        <v>2</v>
      </c>
      <c r="S13" s="13">
        <v>6</v>
      </c>
      <c r="T13" s="13">
        <v>2</v>
      </c>
      <c r="U13" s="13">
        <v>20</v>
      </c>
      <c r="V13" s="13">
        <v>12</v>
      </c>
      <c r="W13" s="13">
        <v>0</v>
      </c>
      <c r="X13" s="13" t="s">
        <v>528</v>
      </c>
      <c r="Y13" s="13" t="s">
        <v>528</v>
      </c>
      <c r="Z13" s="13" t="s">
        <v>536</v>
      </c>
      <c r="AA13" s="15" t="s">
        <v>622</v>
      </c>
      <c r="AB13" s="15"/>
      <c r="AC13" s="15"/>
      <c r="AD13" s="15"/>
      <c r="AE13" s="15"/>
      <c r="AF13" s="15"/>
      <c r="AG13" s="15">
        <v>1</v>
      </c>
      <c r="AH13" s="13">
        <v>15</v>
      </c>
    </row>
    <row r="14" s="2" customFormat="1" ht="25" customHeight="1" spans="1:34">
      <c r="A14" s="13">
        <v>8</v>
      </c>
      <c r="B14" s="13" t="s">
        <v>636</v>
      </c>
      <c r="C14" s="13" t="s">
        <v>637</v>
      </c>
      <c r="D14" s="13" t="s">
        <v>620</v>
      </c>
      <c r="E14" s="13" t="s">
        <v>625</v>
      </c>
      <c r="F14" s="14">
        <v>15</v>
      </c>
      <c r="G14" s="13" t="s">
        <v>638</v>
      </c>
      <c r="H14" s="13">
        <v>4</v>
      </c>
      <c r="I14" s="13">
        <v>2</v>
      </c>
      <c r="J14" s="13">
        <v>0</v>
      </c>
      <c r="K14" s="13">
        <v>0</v>
      </c>
      <c r="L14" s="13">
        <v>3</v>
      </c>
      <c r="M14" s="13">
        <v>0</v>
      </c>
      <c r="N14" s="13">
        <v>0</v>
      </c>
      <c r="O14" s="13">
        <v>0</v>
      </c>
      <c r="P14" s="13">
        <v>0</v>
      </c>
      <c r="Q14" s="13">
        <v>0</v>
      </c>
      <c r="R14" s="13">
        <v>1</v>
      </c>
      <c r="S14" s="13">
        <v>1</v>
      </c>
      <c r="T14" s="13">
        <v>1</v>
      </c>
      <c r="U14" s="13">
        <v>5</v>
      </c>
      <c r="V14" s="13">
        <v>6</v>
      </c>
      <c r="W14" s="13">
        <v>0</v>
      </c>
      <c r="X14" s="13" t="s">
        <v>528</v>
      </c>
      <c r="Y14" s="13" t="s">
        <v>536</v>
      </c>
      <c r="Z14" s="13" t="s">
        <v>536</v>
      </c>
      <c r="AA14" s="15" t="s">
        <v>622</v>
      </c>
      <c r="AB14" s="15"/>
      <c r="AC14" s="15"/>
      <c r="AD14" s="15"/>
      <c r="AE14" s="15"/>
      <c r="AF14" s="15"/>
      <c r="AG14" s="15">
        <v>1</v>
      </c>
      <c r="AH14" s="13">
        <v>15</v>
      </c>
    </row>
  </sheetData>
  <mergeCells count="37">
    <mergeCell ref="A1:AE1"/>
    <mergeCell ref="G2:AG2"/>
    <mergeCell ref="I3:K3"/>
    <mergeCell ref="L3:M3"/>
    <mergeCell ref="AA3:AF3"/>
    <mergeCell ref="AD4:AF4"/>
    <mergeCell ref="AD5:AE5"/>
    <mergeCell ref="A2:A6"/>
    <mergeCell ref="B2:B6"/>
    <mergeCell ref="C2:C6"/>
    <mergeCell ref="D2:D6"/>
    <mergeCell ref="E2:E6"/>
    <mergeCell ref="F2:F6"/>
    <mergeCell ref="G3:G6"/>
    <mergeCell ref="H3:H6"/>
    <mergeCell ref="I4:I6"/>
    <mergeCell ref="J4:J6"/>
    <mergeCell ref="K4:K6"/>
    <mergeCell ref="L4:L6"/>
    <mergeCell ref="M4:M6"/>
    <mergeCell ref="N3:N6"/>
    <mergeCell ref="O3:O6"/>
    <mergeCell ref="P5:P6"/>
    <mergeCell ref="Q5:Q6"/>
    <mergeCell ref="R3:R6"/>
    <mergeCell ref="S3:S6"/>
    <mergeCell ref="T3:T6"/>
    <mergeCell ref="U3:U6"/>
    <mergeCell ref="V3:V6"/>
    <mergeCell ref="W3:W6"/>
    <mergeCell ref="X3:X6"/>
    <mergeCell ref="Y3:Y6"/>
    <mergeCell ref="Z3:Z6"/>
    <mergeCell ref="AG3:AG6"/>
    <mergeCell ref="AH2:AH6"/>
    <mergeCell ref="P3:Q4"/>
    <mergeCell ref="AA4:AC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L110"/>
  <sheetViews>
    <sheetView zoomScale="80" zoomScaleNormal="80" topLeftCell="D1" workbookViewId="0">
      <pane ySplit="5" topLeftCell="A6" activePane="bottomLeft" state="frozen"/>
      <selection/>
      <selection pane="bottomLeft" activeCell="Y78" sqref="Y78"/>
    </sheetView>
  </sheetViews>
  <sheetFormatPr defaultColWidth="9" defaultRowHeight="14.25"/>
  <cols>
    <col min="1" max="1" width="4.375" customWidth="1"/>
    <col min="2" max="2" width="11.5" style="229" customWidth="1"/>
    <col min="3" max="3" width="21.5" style="229" customWidth="1"/>
    <col min="4" max="5" width="7.375" style="230" customWidth="1"/>
    <col min="6" max="6" width="7" style="229" customWidth="1"/>
    <col min="7" max="7" width="7" style="231" customWidth="1"/>
    <col min="8" max="8" width="9.25" style="232" customWidth="1"/>
    <col min="9" max="9" width="7.375" style="232" customWidth="1"/>
    <col min="10" max="10" width="5.375" style="232" customWidth="1"/>
    <col min="11" max="11" width="10.1583333333333" style="232" customWidth="1"/>
    <col min="12" max="12" width="8.125" style="232" customWidth="1"/>
    <col min="13" max="13" width="10.375" style="232" customWidth="1"/>
    <col min="14" max="14" width="12.625" style="232" customWidth="1"/>
    <col min="15" max="15" width="6.375" style="232" customWidth="1"/>
    <col min="16" max="16" width="7" style="233" customWidth="1"/>
    <col min="17" max="17" width="4.375" style="232" customWidth="1"/>
    <col min="18" max="18" width="7" style="232" customWidth="1"/>
    <col min="19" max="20" width="7.375" style="232" customWidth="1"/>
    <col min="21" max="21" width="7.375" style="229" customWidth="1"/>
    <col min="22" max="22" width="7" style="232" customWidth="1"/>
    <col min="23" max="23" width="10.375" style="232" customWidth="1"/>
    <col min="24" max="24" width="18.25" style="232" customWidth="1"/>
    <col min="25" max="25" width="7.375" style="232" customWidth="1"/>
    <col min="26" max="26" width="10.375" style="233" customWidth="1"/>
    <col min="27" max="27" width="9.25" style="234" customWidth="1"/>
    <col min="28" max="28" width="9.25" style="232" customWidth="1"/>
    <col min="29" max="31" width="5.875" style="232" customWidth="1"/>
    <col min="32" max="33" width="5.875" style="235" customWidth="1"/>
    <col min="34" max="35" width="9.625" style="235" customWidth="1"/>
    <col min="36" max="36" width="4.375" style="235" customWidth="1"/>
    <col min="37" max="37" width="13.625" style="229" customWidth="1"/>
    <col min="38" max="38" width="18.625" style="236" customWidth="1"/>
  </cols>
  <sheetData>
    <row r="1" s="224" customFormat="1" ht="43.5" customHeight="1" spans="1:38">
      <c r="A1" s="237" t="s">
        <v>65</v>
      </c>
      <c r="B1" s="237"/>
      <c r="C1" s="237"/>
      <c r="D1" s="237"/>
      <c r="E1" s="237"/>
      <c r="F1" s="237"/>
      <c r="G1" s="237"/>
      <c r="H1" s="237"/>
      <c r="I1" s="237"/>
      <c r="J1" s="237"/>
      <c r="K1" s="237"/>
      <c r="L1" s="237"/>
      <c r="M1" s="237"/>
      <c r="N1" s="237"/>
      <c r="O1" s="237"/>
      <c r="P1" s="237"/>
      <c r="Q1" s="237"/>
      <c r="R1" s="237"/>
      <c r="S1" s="237"/>
      <c r="T1" s="237"/>
      <c r="U1" s="237"/>
      <c r="V1" s="237"/>
      <c r="W1" s="237"/>
      <c r="X1" s="237"/>
      <c r="Y1" s="237"/>
      <c r="Z1" s="237"/>
      <c r="AA1" s="237"/>
      <c r="AB1" s="237"/>
      <c r="AC1" s="237"/>
      <c r="AD1" s="237"/>
      <c r="AE1" s="237"/>
      <c r="AF1" s="237"/>
      <c r="AG1" s="237"/>
      <c r="AH1" s="237"/>
      <c r="AI1" s="237"/>
      <c r="AJ1" s="237"/>
      <c r="AK1"/>
      <c r="AL1"/>
    </row>
    <row r="2" s="225" customFormat="1" ht="20.1" customHeight="1" spans="1:38">
      <c r="A2" s="238" t="s">
        <v>1</v>
      </c>
      <c r="B2" s="238" t="s">
        <v>66</v>
      </c>
      <c r="C2" s="238" t="s">
        <v>67</v>
      </c>
      <c r="D2" s="238" t="s">
        <v>68</v>
      </c>
      <c r="E2" s="238" t="s">
        <v>69</v>
      </c>
      <c r="F2" s="238" t="s">
        <v>70</v>
      </c>
      <c r="G2" s="238"/>
      <c r="H2" s="238"/>
      <c r="I2" s="238" t="s">
        <v>71</v>
      </c>
      <c r="J2" s="238" t="s">
        <v>72</v>
      </c>
      <c r="K2" s="238"/>
      <c r="L2" s="238"/>
      <c r="M2" s="238"/>
      <c r="N2" s="238"/>
      <c r="O2" s="238"/>
      <c r="P2" s="238"/>
      <c r="Q2" s="238"/>
      <c r="R2" s="238"/>
      <c r="S2" s="238"/>
      <c r="T2" s="238" t="s">
        <v>73</v>
      </c>
      <c r="U2" s="238"/>
      <c r="V2" s="238"/>
      <c r="W2" s="238"/>
      <c r="X2" s="238"/>
      <c r="Y2" s="238"/>
      <c r="Z2" s="238" t="s">
        <v>74</v>
      </c>
      <c r="AA2" s="238" t="s">
        <v>75</v>
      </c>
      <c r="AB2" s="238" t="s">
        <v>76</v>
      </c>
      <c r="AC2" s="238" t="s">
        <v>77</v>
      </c>
      <c r="AD2" s="238" t="s">
        <v>78</v>
      </c>
      <c r="AE2" s="238" t="s">
        <v>79</v>
      </c>
      <c r="AF2" s="238" t="s">
        <v>80</v>
      </c>
      <c r="AG2" s="239" t="s">
        <v>81</v>
      </c>
      <c r="AH2" s="240" t="s">
        <v>82</v>
      </c>
      <c r="AI2" s="239" t="s">
        <v>83</v>
      </c>
      <c r="AJ2" s="238" t="s">
        <v>7</v>
      </c>
      <c r="AK2"/>
      <c r="AL2"/>
    </row>
    <row r="3" s="225" customFormat="1" ht="20.1" customHeight="1" spans="1:38">
      <c r="A3" s="238"/>
      <c r="B3" s="238"/>
      <c r="C3" s="238"/>
      <c r="D3" s="238"/>
      <c r="E3" s="238"/>
      <c r="F3" s="238"/>
      <c r="G3" s="238"/>
      <c r="H3" s="238"/>
      <c r="I3" s="238"/>
      <c r="J3" s="238" t="s">
        <v>84</v>
      </c>
      <c r="K3" s="238"/>
      <c r="L3" s="238"/>
      <c r="M3" s="238"/>
      <c r="N3" s="238"/>
      <c r="O3" s="238" t="s">
        <v>85</v>
      </c>
      <c r="P3" s="238"/>
      <c r="Q3" s="238"/>
      <c r="R3" s="238"/>
      <c r="S3" s="238"/>
      <c r="T3" s="238" t="s">
        <v>86</v>
      </c>
      <c r="U3" s="238" t="s">
        <v>87</v>
      </c>
      <c r="V3" s="238"/>
      <c r="W3" s="238"/>
      <c r="X3" s="238" t="s">
        <v>88</v>
      </c>
      <c r="Y3" s="238" t="s">
        <v>89</v>
      </c>
      <c r="Z3" s="238"/>
      <c r="AA3" s="238"/>
      <c r="AB3" s="238"/>
      <c r="AC3" s="238" t="s">
        <v>5</v>
      </c>
      <c r="AD3" s="238"/>
      <c r="AE3" s="238"/>
      <c r="AF3" s="238"/>
      <c r="AG3" s="239"/>
      <c r="AH3" s="240"/>
      <c r="AI3" s="239"/>
      <c r="AJ3" s="238"/>
      <c r="AK3"/>
      <c r="AL3"/>
    </row>
    <row r="4" s="225" customFormat="1" ht="20.1" customHeight="1" spans="1:38">
      <c r="A4" s="238"/>
      <c r="B4" s="238"/>
      <c r="C4" s="238"/>
      <c r="D4" s="238"/>
      <c r="E4" s="238" t="s">
        <v>90</v>
      </c>
      <c r="F4" s="238" t="s">
        <v>91</v>
      </c>
      <c r="G4" s="238" t="s">
        <v>92</v>
      </c>
      <c r="H4" s="238" t="s">
        <v>93</v>
      </c>
      <c r="I4" s="238" t="s">
        <v>90</v>
      </c>
      <c r="J4" s="238" t="s">
        <v>86</v>
      </c>
      <c r="K4" s="238" t="s">
        <v>87</v>
      </c>
      <c r="L4" s="238"/>
      <c r="M4" s="238"/>
      <c r="N4" s="238" t="s">
        <v>88</v>
      </c>
      <c r="O4" s="238" t="s">
        <v>86</v>
      </c>
      <c r="P4" s="238" t="s">
        <v>87</v>
      </c>
      <c r="Q4" s="238"/>
      <c r="R4" s="238"/>
      <c r="S4" s="238" t="s">
        <v>88</v>
      </c>
      <c r="T4" s="238"/>
      <c r="U4" s="238"/>
      <c r="V4" s="238"/>
      <c r="W4" s="238"/>
      <c r="X4" s="238"/>
      <c r="Y4" s="238"/>
      <c r="Z4" s="238"/>
      <c r="AA4" s="238"/>
      <c r="AB4" s="238"/>
      <c r="AC4" s="238"/>
      <c r="AD4" s="238"/>
      <c r="AE4" s="238"/>
      <c r="AF4" s="238"/>
      <c r="AG4" s="239"/>
      <c r="AH4" s="240"/>
      <c r="AI4" s="239"/>
      <c r="AJ4" s="238"/>
      <c r="AK4"/>
      <c r="AL4"/>
    </row>
    <row r="5" s="225" customFormat="1" ht="20.1" customHeight="1" spans="1:38">
      <c r="A5" s="238"/>
      <c r="B5" s="238"/>
      <c r="C5" s="238"/>
      <c r="D5" s="238"/>
      <c r="E5" s="238"/>
      <c r="F5" s="238"/>
      <c r="G5" s="238"/>
      <c r="H5" s="238"/>
      <c r="I5" s="238"/>
      <c r="J5" s="238" t="s">
        <v>90</v>
      </c>
      <c r="K5" s="238" t="s">
        <v>91</v>
      </c>
      <c r="L5" s="238" t="s">
        <v>92</v>
      </c>
      <c r="M5" s="238" t="s">
        <v>93</v>
      </c>
      <c r="N5" s="238"/>
      <c r="O5" s="238" t="s">
        <v>90</v>
      </c>
      <c r="P5" s="238" t="s">
        <v>91</v>
      </c>
      <c r="Q5" s="238" t="s">
        <v>92</v>
      </c>
      <c r="R5" s="238" t="s">
        <v>93</v>
      </c>
      <c r="S5" s="238"/>
      <c r="T5" s="238" t="s">
        <v>90</v>
      </c>
      <c r="U5" s="238" t="s">
        <v>91</v>
      </c>
      <c r="V5" s="238" t="s">
        <v>92</v>
      </c>
      <c r="W5" s="238" t="s">
        <v>93</v>
      </c>
      <c r="X5" s="238"/>
      <c r="Y5" s="238" t="s">
        <v>90</v>
      </c>
      <c r="Z5" s="238" t="s">
        <v>90</v>
      </c>
      <c r="AA5" s="238" t="s">
        <v>90</v>
      </c>
      <c r="AB5" s="238" t="s">
        <v>90</v>
      </c>
      <c r="AC5" s="238" t="s">
        <v>94</v>
      </c>
      <c r="AD5" s="238" t="s">
        <v>95</v>
      </c>
      <c r="AE5" s="238" t="s">
        <v>90</v>
      </c>
      <c r="AF5" s="238" t="s">
        <v>95</v>
      </c>
      <c r="AG5" s="238" t="s">
        <v>90</v>
      </c>
      <c r="AH5" s="238" t="s">
        <v>95</v>
      </c>
      <c r="AI5" s="239"/>
      <c r="AJ5" s="238"/>
      <c r="AK5"/>
      <c r="AL5"/>
    </row>
    <row r="6" s="224" customFormat="1" ht="20.1" customHeight="1" spans="1:38">
      <c r="A6" s="241">
        <v>1</v>
      </c>
      <c r="B6" s="88" t="s">
        <v>96</v>
      </c>
      <c r="C6" s="242" t="s">
        <v>97</v>
      </c>
      <c r="D6" s="242" t="s">
        <v>98</v>
      </c>
      <c r="E6" s="242">
        <v>24</v>
      </c>
      <c r="F6" s="242">
        <v>283</v>
      </c>
      <c r="G6" s="242">
        <v>0</v>
      </c>
      <c r="H6" s="242">
        <v>283</v>
      </c>
      <c r="I6" s="242">
        <v>24</v>
      </c>
      <c r="J6" s="242">
        <v>15</v>
      </c>
      <c r="K6" s="242">
        <v>5107</v>
      </c>
      <c r="L6" s="242">
        <v>0</v>
      </c>
      <c r="M6" s="242">
        <v>5107</v>
      </c>
      <c r="N6" s="242" t="s">
        <v>99</v>
      </c>
      <c r="O6" s="242"/>
      <c r="P6" s="242"/>
      <c r="Q6" s="242"/>
      <c r="R6" s="242"/>
      <c r="S6" s="242"/>
      <c r="T6" s="242" t="s">
        <v>100</v>
      </c>
      <c r="U6" s="242">
        <v>2547</v>
      </c>
      <c r="V6" s="242">
        <v>0</v>
      </c>
      <c r="W6" s="242">
        <v>2547</v>
      </c>
      <c r="X6" s="242" t="s">
        <v>101</v>
      </c>
      <c r="Y6" s="87">
        <v>43</v>
      </c>
      <c r="Z6" s="87">
        <v>12</v>
      </c>
      <c r="AA6" s="242">
        <v>602</v>
      </c>
      <c r="AB6" s="242">
        <v>602</v>
      </c>
      <c r="AC6" s="87">
        <v>1</v>
      </c>
      <c r="AD6" s="87">
        <v>8</v>
      </c>
      <c r="AE6" s="87"/>
      <c r="AF6" s="87">
        <v>82</v>
      </c>
      <c r="AG6" s="87"/>
      <c r="AH6" s="87"/>
      <c r="AI6" s="88"/>
      <c r="AJ6" s="87"/>
      <c r="AK6"/>
      <c r="AL6"/>
    </row>
    <row r="7" s="224" customFormat="1" ht="20.1" customHeight="1" spans="1:38">
      <c r="A7" s="243"/>
      <c r="B7" s="88"/>
      <c r="C7" s="242" t="s">
        <v>102</v>
      </c>
      <c r="D7" s="244" t="s">
        <v>98</v>
      </c>
      <c r="E7" s="244">
        <v>24</v>
      </c>
      <c r="F7" s="244">
        <v>292</v>
      </c>
      <c r="G7" s="244">
        <v>28</v>
      </c>
      <c r="H7" s="244">
        <v>320</v>
      </c>
      <c r="I7" s="244">
        <v>24</v>
      </c>
      <c r="J7" s="244">
        <v>15</v>
      </c>
      <c r="K7" s="244">
        <v>4380</v>
      </c>
      <c r="L7" s="244">
        <v>420</v>
      </c>
      <c r="M7" s="244">
        <v>4800</v>
      </c>
      <c r="N7" s="244" t="s">
        <v>99</v>
      </c>
      <c r="O7" s="244"/>
      <c r="P7" s="244"/>
      <c r="Q7" s="244"/>
      <c r="R7" s="244"/>
      <c r="S7" s="244"/>
      <c r="T7" s="244" t="s">
        <v>100</v>
      </c>
      <c r="U7" s="244">
        <v>2740</v>
      </c>
      <c r="V7" s="244">
        <v>140</v>
      </c>
      <c r="W7" s="245" t="s">
        <v>103</v>
      </c>
      <c r="X7" s="242" t="s">
        <v>104</v>
      </c>
      <c r="Y7" s="246">
        <v>154</v>
      </c>
      <c r="Z7" s="242">
        <v>28</v>
      </c>
      <c r="AA7" s="242">
        <v>640</v>
      </c>
      <c r="AB7" s="242">
        <v>640</v>
      </c>
      <c r="AC7" s="242">
        <v>2</v>
      </c>
      <c r="AD7" s="87">
        <v>8</v>
      </c>
      <c r="AE7" s="87"/>
      <c r="AF7" s="87">
        <v>33</v>
      </c>
      <c r="AG7" s="87"/>
      <c r="AH7" s="87"/>
      <c r="AI7" s="247"/>
      <c r="AJ7" s="244"/>
      <c r="AK7"/>
      <c r="AL7"/>
    </row>
    <row r="8" s="224" customFormat="1" ht="20.1" customHeight="1" spans="1:38">
      <c r="A8" s="243"/>
      <c r="B8" s="88"/>
      <c r="C8" s="242" t="s">
        <v>105</v>
      </c>
      <c r="D8" s="244" t="s">
        <v>98</v>
      </c>
      <c r="E8" s="244">
        <v>24</v>
      </c>
      <c r="F8" s="244">
        <v>347</v>
      </c>
      <c r="G8" s="244">
        <v>0</v>
      </c>
      <c r="H8" s="244">
        <v>347</v>
      </c>
      <c r="I8" s="244">
        <v>24</v>
      </c>
      <c r="J8" s="244">
        <v>15</v>
      </c>
      <c r="K8" s="244">
        <v>5205</v>
      </c>
      <c r="L8" s="244">
        <v>0</v>
      </c>
      <c r="M8" s="244">
        <v>5205</v>
      </c>
      <c r="N8" s="244" t="s">
        <v>99</v>
      </c>
      <c r="O8" s="244"/>
      <c r="P8" s="244"/>
      <c r="Q8" s="244"/>
      <c r="R8" s="244"/>
      <c r="S8" s="244"/>
      <c r="T8" s="244" t="s">
        <v>100</v>
      </c>
      <c r="U8" s="244">
        <v>3123</v>
      </c>
      <c r="V8" s="244">
        <v>0</v>
      </c>
      <c r="W8" s="244">
        <v>3123</v>
      </c>
      <c r="X8" s="242" t="s">
        <v>106</v>
      </c>
      <c r="Y8" s="242">
        <v>82</v>
      </c>
      <c r="Z8" s="242">
        <v>57</v>
      </c>
      <c r="AA8" s="242">
        <v>694</v>
      </c>
      <c r="AB8" s="242">
        <v>694</v>
      </c>
      <c r="AC8" s="242">
        <v>2</v>
      </c>
      <c r="AD8" s="87">
        <v>16</v>
      </c>
      <c r="AE8" s="87"/>
      <c r="AF8" s="87">
        <v>77</v>
      </c>
      <c r="AG8" s="87"/>
      <c r="AH8" s="87"/>
      <c r="AI8" s="247"/>
      <c r="AJ8" s="244"/>
      <c r="AK8"/>
      <c r="AL8"/>
    </row>
    <row r="9" s="224" customFormat="1" ht="20.1" customHeight="1" spans="1:38">
      <c r="A9" s="248"/>
      <c r="B9" s="88"/>
      <c r="C9" s="242" t="s">
        <v>107</v>
      </c>
      <c r="D9" s="244" t="s">
        <v>98</v>
      </c>
      <c r="E9" s="244">
        <v>24</v>
      </c>
      <c r="F9" s="244">
        <v>322</v>
      </c>
      <c r="G9" s="244">
        <v>0</v>
      </c>
      <c r="H9" s="244">
        <v>322</v>
      </c>
      <c r="I9" s="244">
        <v>24</v>
      </c>
      <c r="J9" s="244">
        <v>15</v>
      </c>
      <c r="K9" s="244">
        <v>4830</v>
      </c>
      <c r="L9" s="244">
        <v>0</v>
      </c>
      <c r="M9" s="244">
        <v>4830</v>
      </c>
      <c r="N9" s="244" t="s">
        <v>99</v>
      </c>
      <c r="O9" s="244"/>
      <c r="P9" s="244"/>
      <c r="Q9" s="244"/>
      <c r="R9" s="244"/>
      <c r="S9" s="244"/>
      <c r="T9" s="244" t="s">
        <v>100</v>
      </c>
      <c r="U9" s="244">
        <v>2898</v>
      </c>
      <c r="V9" s="244">
        <v>0</v>
      </c>
      <c r="W9" s="245" t="s">
        <v>108</v>
      </c>
      <c r="X9" s="242" t="s">
        <v>109</v>
      </c>
      <c r="Y9" s="246">
        <v>132</v>
      </c>
      <c r="Z9" s="242">
        <v>24</v>
      </c>
      <c r="AA9" s="242">
        <v>644</v>
      </c>
      <c r="AB9" s="242">
        <v>644</v>
      </c>
      <c r="AC9" s="242">
        <v>2</v>
      </c>
      <c r="AD9" s="87">
        <v>4</v>
      </c>
      <c r="AE9" s="87"/>
      <c r="AF9" s="87">
        <v>53</v>
      </c>
      <c r="AG9" s="87"/>
      <c r="AH9" s="87"/>
      <c r="AI9" s="247"/>
      <c r="AJ9" s="244"/>
      <c r="AK9"/>
      <c r="AL9"/>
    </row>
    <row r="10" s="224" customFormat="1" ht="20.1" customHeight="1" spans="1:38">
      <c r="A10" s="244">
        <v>2</v>
      </c>
      <c r="B10" s="244" t="s">
        <v>110</v>
      </c>
      <c r="C10" s="242" t="s">
        <v>111</v>
      </c>
      <c r="D10" s="244" t="s">
        <v>98</v>
      </c>
      <c r="E10" s="244">
        <v>24</v>
      </c>
      <c r="F10" s="244">
        <v>515</v>
      </c>
      <c r="G10" s="244">
        <v>0</v>
      </c>
      <c r="H10" s="244">
        <v>515</v>
      </c>
      <c r="I10" s="244">
        <v>22</v>
      </c>
      <c r="J10" s="244">
        <v>15</v>
      </c>
      <c r="K10" s="244">
        <v>7725</v>
      </c>
      <c r="L10" s="244">
        <v>0</v>
      </c>
      <c r="M10" s="244">
        <v>7725</v>
      </c>
      <c r="N10" s="244" t="s">
        <v>112</v>
      </c>
      <c r="O10" s="244"/>
      <c r="P10" s="244"/>
      <c r="Q10" s="244"/>
      <c r="R10" s="244"/>
      <c r="S10" s="244"/>
      <c r="T10" s="244" t="s">
        <v>113</v>
      </c>
      <c r="U10" s="244">
        <v>3605</v>
      </c>
      <c r="V10" s="244">
        <v>0</v>
      </c>
      <c r="W10" s="244">
        <v>3605</v>
      </c>
      <c r="X10" s="242" t="s">
        <v>106</v>
      </c>
      <c r="Y10" s="242">
        <v>520</v>
      </c>
      <c r="Z10" s="242">
        <v>24</v>
      </c>
      <c r="AA10" s="244">
        <v>1030</v>
      </c>
      <c r="AB10" s="244"/>
      <c r="AC10" s="244">
        <v>2</v>
      </c>
      <c r="AD10" s="244">
        <v>8</v>
      </c>
      <c r="AE10" s="244"/>
      <c r="AF10" s="244">
        <v>19</v>
      </c>
      <c r="AG10" s="244"/>
      <c r="AH10" s="87"/>
      <c r="AI10" s="247"/>
      <c r="AJ10" s="244"/>
      <c r="AK10"/>
      <c r="AL10"/>
    </row>
    <row r="11" s="224" customFormat="1" ht="20.1" customHeight="1" spans="1:38">
      <c r="A11" s="244">
        <v>3</v>
      </c>
      <c r="B11" s="244" t="s">
        <v>114</v>
      </c>
      <c r="C11" s="242" t="s">
        <v>115</v>
      </c>
      <c r="D11" s="244" t="s">
        <v>98</v>
      </c>
      <c r="E11" s="244">
        <v>24</v>
      </c>
      <c r="F11" s="244">
        <v>330</v>
      </c>
      <c r="G11" s="244">
        <v>0</v>
      </c>
      <c r="H11" s="244">
        <v>330</v>
      </c>
      <c r="I11" s="244">
        <v>24</v>
      </c>
      <c r="J11" s="244">
        <v>15</v>
      </c>
      <c r="K11" s="244">
        <v>4950</v>
      </c>
      <c r="L11" s="244">
        <v>0</v>
      </c>
      <c r="M11" s="244">
        <v>4950</v>
      </c>
      <c r="N11" s="244" t="s">
        <v>99</v>
      </c>
      <c r="O11" s="244"/>
      <c r="P11" s="244"/>
      <c r="Q11" s="244"/>
      <c r="R11" s="244"/>
      <c r="S11" s="244"/>
      <c r="T11" s="244" t="s">
        <v>100</v>
      </c>
      <c r="U11" s="244">
        <v>2970</v>
      </c>
      <c r="V11" s="244">
        <v>0</v>
      </c>
      <c r="W11" s="244">
        <v>2970</v>
      </c>
      <c r="X11" s="242" t="s">
        <v>106</v>
      </c>
      <c r="Y11" s="242">
        <v>410</v>
      </c>
      <c r="Z11" s="242"/>
      <c r="AA11" s="244">
        <v>660</v>
      </c>
      <c r="AB11" s="244"/>
      <c r="AC11" s="244">
        <v>2</v>
      </c>
      <c r="AD11" s="244">
        <v>14</v>
      </c>
      <c r="AE11" s="244"/>
      <c r="AF11" s="244">
        <v>41</v>
      </c>
      <c r="AG11" s="244">
        <v>7</v>
      </c>
      <c r="AH11" s="87"/>
      <c r="AI11" s="247"/>
      <c r="AJ11" s="244"/>
      <c r="AK11"/>
      <c r="AL11"/>
    </row>
    <row r="12" s="224" customFormat="1" ht="20.1" customHeight="1" spans="1:38">
      <c r="A12" s="244"/>
      <c r="B12" s="244"/>
      <c r="C12" s="242" t="s">
        <v>116</v>
      </c>
      <c r="D12" s="244" t="s">
        <v>98</v>
      </c>
      <c r="E12" s="244">
        <v>24</v>
      </c>
      <c r="F12" s="244">
        <v>410</v>
      </c>
      <c r="G12" s="244">
        <v>0</v>
      </c>
      <c r="H12" s="244">
        <v>410</v>
      </c>
      <c r="I12" s="244">
        <v>24</v>
      </c>
      <c r="J12" s="244">
        <v>15</v>
      </c>
      <c r="K12" s="244">
        <v>6150</v>
      </c>
      <c r="L12" s="244">
        <v>0</v>
      </c>
      <c r="M12" s="244">
        <v>6150</v>
      </c>
      <c r="N12" s="244" t="s">
        <v>99</v>
      </c>
      <c r="O12" s="244"/>
      <c r="P12" s="244"/>
      <c r="Q12" s="244"/>
      <c r="R12" s="244"/>
      <c r="S12" s="244"/>
      <c r="T12" s="244" t="s">
        <v>100</v>
      </c>
      <c r="U12" s="244">
        <v>3690</v>
      </c>
      <c r="V12" s="244">
        <v>0</v>
      </c>
      <c r="W12" s="245">
        <v>3690</v>
      </c>
      <c r="X12" s="246" t="s">
        <v>106</v>
      </c>
      <c r="Y12" s="246">
        <v>74</v>
      </c>
      <c r="Z12" s="242">
        <v>30</v>
      </c>
      <c r="AA12" s="242">
        <v>820</v>
      </c>
      <c r="AB12" s="242"/>
      <c r="AC12" s="242">
        <v>2</v>
      </c>
      <c r="AD12" s="87">
        <v>23</v>
      </c>
      <c r="AE12" s="87"/>
      <c r="AF12" s="87">
        <v>51</v>
      </c>
      <c r="AG12" s="87">
        <v>6</v>
      </c>
      <c r="AH12" s="87"/>
      <c r="AI12" s="247"/>
      <c r="AJ12" s="244"/>
      <c r="AK12"/>
      <c r="AL12"/>
    </row>
    <row r="13" s="224" customFormat="1" ht="20.1" customHeight="1" spans="1:38">
      <c r="A13" s="244">
        <v>4</v>
      </c>
      <c r="B13" s="244" t="s">
        <v>117</v>
      </c>
      <c r="C13" s="242" t="s">
        <v>118</v>
      </c>
      <c r="D13" s="244" t="s">
        <v>98</v>
      </c>
      <c r="E13" s="244">
        <v>20</v>
      </c>
      <c r="F13" s="244">
        <v>245</v>
      </c>
      <c r="G13" s="244">
        <v>36</v>
      </c>
      <c r="H13" s="244">
        <v>281</v>
      </c>
      <c r="I13" s="244">
        <v>20</v>
      </c>
      <c r="J13" s="244">
        <v>14</v>
      </c>
      <c r="K13" s="244">
        <v>3430</v>
      </c>
      <c r="L13" s="244">
        <v>504</v>
      </c>
      <c r="M13" s="244">
        <v>3934</v>
      </c>
      <c r="N13" s="244" t="s">
        <v>99</v>
      </c>
      <c r="O13" s="244"/>
      <c r="P13" s="244"/>
      <c r="Q13" s="244"/>
      <c r="R13" s="244"/>
      <c r="S13" s="244"/>
      <c r="T13" s="244" t="s">
        <v>119</v>
      </c>
      <c r="U13" s="244">
        <v>1470</v>
      </c>
      <c r="V13" s="244">
        <v>216</v>
      </c>
      <c r="W13" s="244">
        <v>1686</v>
      </c>
      <c r="X13" s="242" t="s">
        <v>120</v>
      </c>
      <c r="Y13" s="242">
        <v>6</v>
      </c>
      <c r="Z13" s="242"/>
      <c r="AA13" s="242">
        <v>562</v>
      </c>
      <c r="AB13" s="242">
        <v>562</v>
      </c>
      <c r="AC13" s="242">
        <v>2</v>
      </c>
      <c r="AD13" s="87"/>
      <c r="AE13" s="244"/>
      <c r="AF13" s="87">
        <v>2</v>
      </c>
      <c r="AG13" s="87"/>
      <c r="AH13" s="87"/>
      <c r="AI13" s="247"/>
      <c r="AJ13" s="244"/>
      <c r="AK13"/>
      <c r="AL13"/>
    </row>
    <row r="14" s="224" customFormat="1" ht="20.1" customHeight="1" spans="1:38">
      <c r="A14" s="244"/>
      <c r="B14" s="244"/>
      <c r="C14" s="242" t="s">
        <v>105</v>
      </c>
      <c r="D14" s="244" t="s">
        <v>98</v>
      </c>
      <c r="E14" s="244">
        <v>20</v>
      </c>
      <c r="F14" s="244">
        <v>346</v>
      </c>
      <c r="G14" s="244">
        <v>0</v>
      </c>
      <c r="H14" s="244">
        <v>346</v>
      </c>
      <c r="I14" s="244">
        <v>20</v>
      </c>
      <c r="J14" s="244">
        <v>14</v>
      </c>
      <c r="K14" s="244">
        <v>4844</v>
      </c>
      <c r="L14" s="244">
        <v>0</v>
      </c>
      <c r="M14" s="244">
        <v>4844</v>
      </c>
      <c r="N14" s="244" t="s">
        <v>99</v>
      </c>
      <c r="O14" s="244"/>
      <c r="P14" s="244"/>
      <c r="Q14" s="244"/>
      <c r="R14" s="244"/>
      <c r="S14" s="244"/>
      <c r="T14" s="244" t="s">
        <v>119</v>
      </c>
      <c r="U14" s="244">
        <v>2076</v>
      </c>
      <c r="V14" s="244">
        <v>0</v>
      </c>
      <c r="W14" s="244">
        <v>2076</v>
      </c>
      <c r="X14" s="242" t="s">
        <v>120</v>
      </c>
      <c r="Y14" s="242"/>
      <c r="Z14" s="242"/>
      <c r="AA14" s="242">
        <v>692</v>
      </c>
      <c r="AB14" s="242">
        <v>692</v>
      </c>
      <c r="AC14" s="242">
        <v>2</v>
      </c>
      <c r="AD14" s="87"/>
      <c r="AE14" s="244"/>
      <c r="AF14" s="87">
        <v>2</v>
      </c>
      <c r="AG14" s="87"/>
      <c r="AH14" s="87"/>
      <c r="AI14" s="247"/>
      <c r="AJ14" s="244"/>
      <c r="AK14"/>
      <c r="AL14"/>
    </row>
    <row r="15" s="224" customFormat="1" ht="20.1" customHeight="1" spans="1:38">
      <c r="A15" s="244"/>
      <c r="B15" s="244"/>
      <c r="C15" s="242" t="s">
        <v>107</v>
      </c>
      <c r="D15" s="244" t="s">
        <v>98</v>
      </c>
      <c r="E15" s="244">
        <v>20</v>
      </c>
      <c r="F15" s="244">
        <v>343</v>
      </c>
      <c r="G15" s="244">
        <v>0</v>
      </c>
      <c r="H15" s="244">
        <v>343</v>
      </c>
      <c r="I15" s="244">
        <v>20</v>
      </c>
      <c r="J15" s="244">
        <v>14</v>
      </c>
      <c r="K15" s="244">
        <v>4802</v>
      </c>
      <c r="L15" s="244">
        <v>0</v>
      </c>
      <c r="M15" s="244">
        <v>4802</v>
      </c>
      <c r="N15" s="244" t="s">
        <v>99</v>
      </c>
      <c r="O15" s="244"/>
      <c r="P15" s="244"/>
      <c r="Q15" s="244"/>
      <c r="R15" s="244"/>
      <c r="S15" s="244"/>
      <c r="T15" s="244" t="s">
        <v>119</v>
      </c>
      <c r="U15" s="244">
        <v>2058</v>
      </c>
      <c r="V15" s="244">
        <v>0</v>
      </c>
      <c r="W15" s="244">
        <v>2058</v>
      </c>
      <c r="X15" s="242" t="s">
        <v>120</v>
      </c>
      <c r="Y15" s="242"/>
      <c r="Z15" s="242"/>
      <c r="AA15" s="242">
        <v>686</v>
      </c>
      <c r="AB15" s="242">
        <v>686</v>
      </c>
      <c r="AC15" s="242">
        <v>2</v>
      </c>
      <c r="AD15" s="87"/>
      <c r="AE15" s="244"/>
      <c r="AF15" s="87">
        <v>27</v>
      </c>
      <c r="AG15" s="87"/>
      <c r="AH15" s="87"/>
      <c r="AI15" s="247"/>
      <c r="AJ15" s="244"/>
      <c r="AK15"/>
      <c r="AL15"/>
    </row>
    <row r="16" s="224" customFormat="1" ht="20.1" customHeight="1" spans="1:38">
      <c r="A16" s="244">
        <v>5</v>
      </c>
      <c r="B16" s="244" t="s">
        <v>121</v>
      </c>
      <c r="C16" s="242" t="s">
        <v>122</v>
      </c>
      <c r="D16" s="244" t="s">
        <v>98</v>
      </c>
      <c r="E16" s="244">
        <v>20</v>
      </c>
      <c r="F16" s="244">
        <v>311</v>
      </c>
      <c r="G16" s="244">
        <v>0</v>
      </c>
      <c r="H16" s="244">
        <v>311</v>
      </c>
      <c r="I16" s="244">
        <v>24</v>
      </c>
      <c r="J16" s="244">
        <v>16</v>
      </c>
      <c r="K16" s="244">
        <v>4976</v>
      </c>
      <c r="L16" s="244">
        <v>0</v>
      </c>
      <c r="M16" s="244">
        <v>4976</v>
      </c>
      <c r="N16" s="244" t="s">
        <v>99</v>
      </c>
      <c r="O16" s="244"/>
      <c r="P16" s="244"/>
      <c r="Q16" s="244"/>
      <c r="R16" s="244"/>
      <c r="S16" s="244"/>
      <c r="T16" s="244" t="s">
        <v>123</v>
      </c>
      <c r="U16" s="244">
        <v>2488</v>
      </c>
      <c r="V16" s="244">
        <v>0</v>
      </c>
      <c r="W16" s="245">
        <v>2488</v>
      </c>
      <c r="X16" s="246" t="s">
        <v>106</v>
      </c>
      <c r="Y16" s="246">
        <v>18</v>
      </c>
      <c r="Z16" s="242">
        <v>24</v>
      </c>
      <c r="AA16" s="242">
        <v>764</v>
      </c>
      <c r="AB16" s="242">
        <v>764</v>
      </c>
      <c r="AC16" s="242">
        <v>2</v>
      </c>
      <c r="AD16" s="87">
        <v>8</v>
      </c>
      <c r="AE16" s="244"/>
      <c r="AF16" s="87">
        <v>38</v>
      </c>
      <c r="AG16" s="87"/>
      <c r="AH16" s="87"/>
      <c r="AI16" s="247"/>
      <c r="AJ16" s="244"/>
      <c r="AK16"/>
      <c r="AL16"/>
    </row>
    <row r="17" s="224" customFormat="1" ht="20.1" customHeight="1" spans="1:38">
      <c r="A17" s="244"/>
      <c r="B17" s="244"/>
      <c r="C17" s="242" t="s">
        <v>124</v>
      </c>
      <c r="D17" s="244" t="s">
        <v>98</v>
      </c>
      <c r="E17" s="244">
        <v>20</v>
      </c>
      <c r="F17" s="244">
        <v>298</v>
      </c>
      <c r="G17" s="244">
        <v>0</v>
      </c>
      <c r="H17" s="244">
        <v>298</v>
      </c>
      <c r="I17" s="244">
        <v>24</v>
      </c>
      <c r="J17" s="244">
        <v>16</v>
      </c>
      <c r="K17" s="244">
        <v>4774</v>
      </c>
      <c r="L17" s="244">
        <v>0</v>
      </c>
      <c r="M17" s="244">
        <v>4774</v>
      </c>
      <c r="N17" s="244" t="s">
        <v>99</v>
      </c>
      <c r="O17" s="244"/>
      <c r="P17" s="244"/>
      <c r="Q17" s="244"/>
      <c r="R17" s="244"/>
      <c r="S17" s="244"/>
      <c r="T17" s="244" t="s">
        <v>123</v>
      </c>
      <c r="U17" s="244">
        <v>2384</v>
      </c>
      <c r="V17" s="244">
        <v>0</v>
      </c>
      <c r="W17" s="244">
        <v>2384</v>
      </c>
      <c r="X17" s="242" t="s">
        <v>106</v>
      </c>
      <c r="Y17" s="242">
        <v>50</v>
      </c>
      <c r="Z17" s="242">
        <v>100</v>
      </c>
      <c r="AA17" s="242">
        <v>597</v>
      </c>
      <c r="AB17" s="242">
        <v>597</v>
      </c>
      <c r="AC17" s="242">
        <v>2</v>
      </c>
      <c r="AD17" s="87">
        <v>35</v>
      </c>
      <c r="AE17" s="244"/>
      <c r="AF17" s="87">
        <v>32</v>
      </c>
      <c r="AG17" s="87"/>
      <c r="AH17" s="87"/>
      <c r="AI17" s="247"/>
      <c r="AJ17" s="244"/>
      <c r="AK17"/>
      <c r="AL17"/>
    </row>
    <row r="18" s="224" customFormat="1" ht="20.1" customHeight="1" spans="1:38">
      <c r="A18" s="244"/>
      <c r="B18" s="244"/>
      <c r="C18" s="242" t="s">
        <v>111</v>
      </c>
      <c r="D18" s="244" t="s">
        <v>98</v>
      </c>
      <c r="E18" s="244">
        <v>20</v>
      </c>
      <c r="F18" s="244">
        <v>382</v>
      </c>
      <c r="G18" s="244">
        <v>0</v>
      </c>
      <c r="H18" s="244">
        <v>382</v>
      </c>
      <c r="I18" s="244">
        <v>24</v>
      </c>
      <c r="J18" s="244">
        <v>16</v>
      </c>
      <c r="K18" s="244">
        <v>6112</v>
      </c>
      <c r="L18" s="244">
        <v>0</v>
      </c>
      <c r="M18" s="244">
        <v>6112</v>
      </c>
      <c r="N18" s="244" t="s">
        <v>99</v>
      </c>
      <c r="O18" s="244"/>
      <c r="P18" s="244"/>
      <c r="Q18" s="244"/>
      <c r="R18" s="244"/>
      <c r="S18" s="244"/>
      <c r="T18" s="244" t="s">
        <v>123</v>
      </c>
      <c r="U18" s="244">
        <v>3056</v>
      </c>
      <c r="V18" s="244">
        <v>0</v>
      </c>
      <c r="W18" s="249">
        <v>3056</v>
      </c>
      <c r="X18" s="246" t="s">
        <v>106</v>
      </c>
      <c r="Y18" s="246">
        <v>54</v>
      </c>
      <c r="Z18" s="242"/>
      <c r="AA18" s="242">
        <v>622</v>
      </c>
      <c r="AB18" s="242">
        <v>622</v>
      </c>
      <c r="AC18" s="242">
        <v>2</v>
      </c>
      <c r="AD18" s="87">
        <v>4</v>
      </c>
      <c r="AE18" s="244"/>
      <c r="AF18" s="87">
        <v>105</v>
      </c>
      <c r="AG18" s="87">
        <v>334</v>
      </c>
      <c r="AH18" s="87"/>
      <c r="AI18" s="247"/>
      <c r="AJ18" s="244"/>
      <c r="AK18"/>
      <c r="AL18"/>
    </row>
    <row r="19" s="224" customFormat="1" ht="20.1" customHeight="1" spans="1:38">
      <c r="A19" s="244">
        <v>6</v>
      </c>
      <c r="B19" s="244" t="s">
        <v>125</v>
      </c>
      <c r="C19" s="242" t="s">
        <v>122</v>
      </c>
      <c r="D19" s="244" t="s">
        <v>98</v>
      </c>
      <c r="E19" s="244">
        <v>20</v>
      </c>
      <c r="F19" s="244">
        <v>290</v>
      </c>
      <c r="G19" s="244">
        <v>0</v>
      </c>
      <c r="H19" s="244">
        <v>290</v>
      </c>
      <c r="I19" s="244">
        <v>24</v>
      </c>
      <c r="J19" s="244">
        <v>12</v>
      </c>
      <c r="K19" s="244">
        <v>3480</v>
      </c>
      <c r="L19" s="244">
        <v>0</v>
      </c>
      <c r="M19" s="244">
        <v>3480</v>
      </c>
      <c r="N19" s="244" t="s">
        <v>112</v>
      </c>
      <c r="O19" s="244"/>
      <c r="P19" s="244"/>
      <c r="Q19" s="244"/>
      <c r="R19" s="244"/>
      <c r="S19" s="244"/>
      <c r="T19" s="244" t="s">
        <v>123</v>
      </c>
      <c r="U19" s="244">
        <v>2320</v>
      </c>
      <c r="V19" s="244">
        <v>0</v>
      </c>
      <c r="W19" s="244">
        <v>2320</v>
      </c>
      <c r="X19" s="242" t="s">
        <v>106</v>
      </c>
      <c r="Y19" s="246">
        <v>44</v>
      </c>
      <c r="Z19" s="242">
        <v>16</v>
      </c>
      <c r="AA19" s="242">
        <v>580</v>
      </c>
      <c r="AB19" s="242"/>
      <c r="AC19" s="242">
        <v>2</v>
      </c>
      <c r="AD19" s="87">
        <v>24</v>
      </c>
      <c r="AE19" s="244"/>
      <c r="AF19" s="87">
        <v>9</v>
      </c>
      <c r="AG19" s="87">
        <v>230</v>
      </c>
      <c r="AH19" s="87"/>
      <c r="AI19" s="247"/>
      <c r="AJ19" s="244"/>
      <c r="AK19"/>
      <c r="AL19"/>
    </row>
    <row r="20" s="224" customFormat="1" ht="20.1" customHeight="1" spans="1:38">
      <c r="A20" s="244"/>
      <c r="B20" s="244"/>
      <c r="C20" s="242" t="s">
        <v>124</v>
      </c>
      <c r="D20" s="244" t="s">
        <v>98</v>
      </c>
      <c r="E20" s="244">
        <v>20</v>
      </c>
      <c r="F20" s="244">
        <v>300</v>
      </c>
      <c r="G20" s="244">
        <v>0</v>
      </c>
      <c r="H20" s="244">
        <v>300</v>
      </c>
      <c r="I20" s="244">
        <v>24</v>
      </c>
      <c r="J20" s="244">
        <v>12</v>
      </c>
      <c r="K20" s="244">
        <v>3600</v>
      </c>
      <c r="L20" s="244">
        <v>0</v>
      </c>
      <c r="M20" s="244">
        <v>3600</v>
      </c>
      <c r="N20" s="244" t="s">
        <v>112</v>
      </c>
      <c r="O20" s="244"/>
      <c r="P20" s="244"/>
      <c r="Q20" s="244"/>
      <c r="R20" s="244"/>
      <c r="S20" s="244"/>
      <c r="T20" s="244" t="s">
        <v>123</v>
      </c>
      <c r="U20" s="244">
        <v>2400</v>
      </c>
      <c r="V20" s="244">
        <v>0</v>
      </c>
      <c r="W20" s="244">
        <v>2400</v>
      </c>
      <c r="X20" s="244" t="s">
        <v>106</v>
      </c>
      <c r="Y20" s="244">
        <v>12</v>
      </c>
      <c r="Z20" s="244">
        <v>40</v>
      </c>
      <c r="AA20" s="244">
        <v>600</v>
      </c>
      <c r="AB20" s="244"/>
      <c r="AC20" s="244">
        <v>2</v>
      </c>
      <c r="AD20" s="87">
        <v>8</v>
      </c>
      <c r="AE20" s="244"/>
      <c r="AF20" s="87">
        <v>37</v>
      </c>
      <c r="AG20" s="87"/>
      <c r="AH20" s="87"/>
      <c r="AI20" s="247"/>
      <c r="AJ20" s="244"/>
      <c r="AK20"/>
      <c r="AL20"/>
    </row>
    <row r="21" s="224" customFormat="1" ht="20.1" customHeight="1" spans="1:38">
      <c r="A21" s="244">
        <v>7</v>
      </c>
      <c r="B21" s="244" t="s">
        <v>126</v>
      </c>
      <c r="C21" s="242" t="s">
        <v>127</v>
      </c>
      <c r="D21" s="244" t="s">
        <v>98</v>
      </c>
      <c r="E21" s="244">
        <v>24</v>
      </c>
      <c r="F21" s="244">
        <v>455</v>
      </c>
      <c r="G21" s="244">
        <v>25</v>
      </c>
      <c r="H21" s="244">
        <v>480</v>
      </c>
      <c r="I21" s="244">
        <v>24</v>
      </c>
      <c r="J21" s="244">
        <v>15</v>
      </c>
      <c r="K21" s="244">
        <v>6775</v>
      </c>
      <c r="L21" s="244">
        <v>425</v>
      </c>
      <c r="M21" s="244">
        <v>7200</v>
      </c>
      <c r="N21" s="244" t="s">
        <v>99</v>
      </c>
      <c r="O21" s="244"/>
      <c r="P21" s="244"/>
      <c r="Q21" s="244"/>
      <c r="R21" s="244"/>
      <c r="S21" s="244"/>
      <c r="T21" s="244" t="s">
        <v>100</v>
      </c>
      <c r="U21" s="244">
        <v>4145</v>
      </c>
      <c r="V21" s="244">
        <v>175</v>
      </c>
      <c r="W21" s="245" t="s">
        <v>128</v>
      </c>
      <c r="X21" s="242" t="s">
        <v>109</v>
      </c>
      <c r="Y21" s="246">
        <v>44</v>
      </c>
      <c r="Z21" s="242">
        <v>386</v>
      </c>
      <c r="AA21" s="242">
        <v>960</v>
      </c>
      <c r="AB21" s="242">
        <v>960</v>
      </c>
      <c r="AC21" s="242">
        <v>4</v>
      </c>
      <c r="AD21" s="87">
        <v>40</v>
      </c>
      <c r="AE21" s="244"/>
      <c r="AF21" s="87">
        <v>19</v>
      </c>
      <c r="AG21" s="87"/>
      <c r="AH21" s="87"/>
      <c r="AI21" s="250"/>
      <c r="AJ21" s="251"/>
      <c r="AK21"/>
      <c r="AL21"/>
    </row>
    <row r="22" s="224" customFormat="1" ht="20.1" customHeight="1" spans="1:38">
      <c r="A22" s="244"/>
      <c r="B22" s="244"/>
      <c r="C22" s="242" t="s">
        <v>102</v>
      </c>
      <c r="D22" s="244" t="s">
        <v>98</v>
      </c>
      <c r="E22" s="244">
        <v>24</v>
      </c>
      <c r="F22" s="244">
        <v>199</v>
      </c>
      <c r="G22" s="244">
        <v>0</v>
      </c>
      <c r="H22" s="244">
        <v>199</v>
      </c>
      <c r="I22" s="244">
        <v>24</v>
      </c>
      <c r="J22" s="244">
        <v>15</v>
      </c>
      <c r="K22" s="244">
        <v>2985</v>
      </c>
      <c r="L22" s="244">
        <v>0</v>
      </c>
      <c r="M22" s="244">
        <v>2985</v>
      </c>
      <c r="N22" s="244" t="s">
        <v>99</v>
      </c>
      <c r="O22" s="244"/>
      <c r="P22" s="244"/>
      <c r="Q22" s="244"/>
      <c r="R22" s="244"/>
      <c r="S22" s="244"/>
      <c r="T22" s="244" t="s">
        <v>100</v>
      </c>
      <c r="U22" s="244">
        <v>1791</v>
      </c>
      <c r="V22" s="244">
        <v>0</v>
      </c>
      <c r="W22" s="244">
        <v>1791</v>
      </c>
      <c r="X22" s="246" t="s">
        <v>106</v>
      </c>
      <c r="Y22" s="242">
        <v>62</v>
      </c>
      <c r="Z22" s="242">
        <v>28</v>
      </c>
      <c r="AA22" s="242">
        <v>398</v>
      </c>
      <c r="AB22" s="242">
        <v>398</v>
      </c>
      <c r="AC22" s="242">
        <v>2</v>
      </c>
      <c r="AD22" s="87">
        <v>10</v>
      </c>
      <c r="AE22" s="244"/>
      <c r="AF22" s="87">
        <v>11</v>
      </c>
      <c r="AG22" s="87"/>
      <c r="AH22" s="87"/>
      <c r="AI22" s="247"/>
      <c r="AJ22" s="244"/>
      <c r="AK22"/>
      <c r="AL22"/>
    </row>
    <row r="23" s="224" customFormat="1" ht="20.1" customHeight="1" spans="1:38">
      <c r="A23" s="244"/>
      <c r="B23" s="244"/>
      <c r="C23" s="242" t="s">
        <v>105</v>
      </c>
      <c r="D23" s="244" t="s">
        <v>98</v>
      </c>
      <c r="E23" s="244">
        <v>24</v>
      </c>
      <c r="F23" s="244">
        <v>349</v>
      </c>
      <c r="G23" s="244">
        <v>0</v>
      </c>
      <c r="H23" s="244">
        <v>349</v>
      </c>
      <c r="I23" s="244">
        <v>24</v>
      </c>
      <c r="J23" s="244">
        <v>15</v>
      </c>
      <c r="K23" s="244">
        <v>5235</v>
      </c>
      <c r="L23" s="244">
        <v>0</v>
      </c>
      <c r="M23" s="244">
        <v>5235</v>
      </c>
      <c r="N23" s="244" t="s">
        <v>99</v>
      </c>
      <c r="O23" s="244"/>
      <c r="P23" s="244"/>
      <c r="Q23" s="244"/>
      <c r="R23" s="244"/>
      <c r="S23" s="244"/>
      <c r="T23" s="244" t="s">
        <v>100</v>
      </c>
      <c r="U23" s="244">
        <v>3141</v>
      </c>
      <c r="V23" s="244">
        <v>0</v>
      </c>
      <c r="W23" s="244">
        <v>3141</v>
      </c>
      <c r="X23" s="246" t="s">
        <v>106</v>
      </c>
      <c r="Y23" s="242">
        <v>56</v>
      </c>
      <c r="Z23" s="242">
        <v>18</v>
      </c>
      <c r="AA23" s="242">
        <v>698</v>
      </c>
      <c r="AB23" s="242">
        <v>698</v>
      </c>
      <c r="AC23" s="242">
        <v>2</v>
      </c>
      <c r="AD23" s="244">
        <v>8</v>
      </c>
      <c r="AE23" s="244"/>
      <c r="AF23" s="244">
        <v>17</v>
      </c>
      <c r="AG23" s="244"/>
      <c r="AH23" s="244"/>
      <c r="AI23" s="247"/>
      <c r="AJ23" s="245"/>
      <c r="AK23"/>
      <c r="AL23"/>
    </row>
    <row r="24" s="224" customFormat="1" ht="20.1" customHeight="1" spans="1:38">
      <c r="A24" s="244"/>
      <c r="B24" s="244"/>
      <c r="C24" s="242" t="s">
        <v>107</v>
      </c>
      <c r="D24" s="244" t="s">
        <v>98</v>
      </c>
      <c r="E24" s="244">
        <v>24</v>
      </c>
      <c r="F24" s="244">
        <v>410</v>
      </c>
      <c r="G24" s="244">
        <v>0</v>
      </c>
      <c r="H24" s="244">
        <v>410</v>
      </c>
      <c r="I24" s="244">
        <v>24</v>
      </c>
      <c r="J24" s="244">
        <v>15</v>
      </c>
      <c r="K24" s="244">
        <v>6150</v>
      </c>
      <c r="L24" s="244">
        <v>0</v>
      </c>
      <c r="M24" s="244">
        <v>6150</v>
      </c>
      <c r="N24" s="244" t="s">
        <v>99</v>
      </c>
      <c r="O24" s="244"/>
      <c r="P24" s="244"/>
      <c r="Q24" s="244"/>
      <c r="R24" s="244"/>
      <c r="S24" s="244"/>
      <c r="T24" s="244" t="s">
        <v>100</v>
      </c>
      <c r="U24" s="244">
        <v>3690</v>
      </c>
      <c r="V24" s="244">
        <v>0</v>
      </c>
      <c r="W24" s="245" t="s">
        <v>129</v>
      </c>
      <c r="X24" s="242" t="s">
        <v>130</v>
      </c>
      <c r="Y24" s="242">
        <v>160</v>
      </c>
      <c r="Z24" s="242">
        <v>38</v>
      </c>
      <c r="AA24" s="242">
        <v>820</v>
      </c>
      <c r="AB24" s="242">
        <v>820</v>
      </c>
      <c r="AC24" s="242">
        <v>2</v>
      </c>
      <c r="AD24" s="244">
        <v>24</v>
      </c>
      <c r="AE24" s="244"/>
      <c r="AF24" s="244">
        <v>320</v>
      </c>
      <c r="AG24" s="244"/>
      <c r="AH24" s="244"/>
      <c r="AI24" s="247"/>
      <c r="AJ24" s="245"/>
      <c r="AK24"/>
      <c r="AL24"/>
    </row>
    <row r="25" s="224" customFormat="1" ht="20.1" customHeight="1" spans="1:38">
      <c r="A25" s="244">
        <v>8</v>
      </c>
      <c r="B25" s="244" t="s">
        <v>131</v>
      </c>
      <c r="C25" s="242" t="s">
        <v>132</v>
      </c>
      <c r="D25" s="244" t="s">
        <v>133</v>
      </c>
      <c r="E25" s="244">
        <v>45</v>
      </c>
      <c r="F25" s="244">
        <v>380</v>
      </c>
      <c r="G25" s="244">
        <v>0</v>
      </c>
      <c r="H25" s="244">
        <v>380</v>
      </c>
      <c r="I25" s="244">
        <v>35</v>
      </c>
      <c r="J25" s="244">
        <v>16</v>
      </c>
      <c r="K25" s="244">
        <f t="shared" ref="K25:K28" si="0">F25*J25</f>
        <v>6080</v>
      </c>
      <c r="L25" s="244">
        <v>0</v>
      </c>
      <c r="M25" s="244">
        <f t="shared" ref="M25:M28" si="1">SUM(K25:L25)</f>
        <v>6080</v>
      </c>
      <c r="N25" s="244" t="s">
        <v>99</v>
      </c>
      <c r="O25" s="244" t="s">
        <v>123</v>
      </c>
      <c r="P25" s="244">
        <f>F25*8</f>
        <v>3040</v>
      </c>
      <c r="Q25" s="244">
        <v>0</v>
      </c>
      <c r="R25" s="244">
        <f t="shared" ref="R25:R28" si="2">SUM(P25:Q25)</f>
        <v>3040</v>
      </c>
      <c r="S25" s="244" t="s">
        <v>99</v>
      </c>
      <c r="T25" s="244" t="s">
        <v>123</v>
      </c>
      <c r="U25" s="244">
        <f t="shared" ref="U25:U28" si="3">F25*8</f>
        <v>3040</v>
      </c>
      <c r="V25" s="244">
        <v>0</v>
      </c>
      <c r="W25" s="245">
        <f t="shared" ref="W25:W28" si="4">SUM(U25:V25)</f>
        <v>3040</v>
      </c>
      <c r="X25" s="246" t="s">
        <v>106</v>
      </c>
      <c r="Y25" s="246"/>
      <c r="Z25" s="242"/>
      <c r="AA25" s="242">
        <v>2280</v>
      </c>
      <c r="AB25" s="242">
        <v>2280</v>
      </c>
      <c r="AC25" s="242">
        <v>4</v>
      </c>
      <c r="AD25" s="244">
        <v>8</v>
      </c>
      <c r="AE25" s="244">
        <v>610</v>
      </c>
      <c r="AF25" s="244">
        <v>21</v>
      </c>
      <c r="AG25" s="244">
        <v>13</v>
      </c>
      <c r="AH25" s="244"/>
      <c r="AI25" s="247"/>
      <c r="AJ25" s="245"/>
      <c r="AK25"/>
      <c r="AL25"/>
    </row>
    <row r="26" s="224" customFormat="1" ht="20.1" customHeight="1" spans="1:38">
      <c r="A26" s="244"/>
      <c r="B26" s="244"/>
      <c r="C26" s="242" t="s">
        <v>134</v>
      </c>
      <c r="D26" s="244" t="s">
        <v>133</v>
      </c>
      <c r="E26" s="244">
        <v>45</v>
      </c>
      <c r="F26" s="244">
        <v>440</v>
      </c>
      <c r="G26" s="244">
        <v>0</v>
      </c>
      <c r="H26" s="244">
        <v>440</v>
      </c>
      <c r="I26" s="244">
        <v>35</v>
      </c>
      <c r="J26" s="244">
        <v>16</v>
      </c>
      <c r="K26" s="244">
        <f t="shared" si="0"/>
        <v>7040</v>
      </c>
      <c r="L26" s="244">
        <v>0</v>
      </c>
      <c r="M26" s="244">
        <f t="shared" si="1"/>
        <v>7040</v>
      </c>
      <c r="N26" s="244" t="s">
        <v>99</v>
      </c>
      <c r="O26" s="244" t="s">
        <v>113</v>
      </c>
      <c r="P26" s="244">
        <f>F26*7</f>
        <v>3080</v>
      </c>
      <c r="Q26" s="244">
        <v>0</v>
      </c>
      <c r="R26" s="244">
        <f t="shared" si="2"/>
        <v>3080</v>
      </c>
      <c r="S26" s="244" t="s">
        <v>99</v>
      </c>
      <c r="T26" s="244" t="s">
        <v>100</v>
      </c>
      <c r="U26" s="244">
        <f>F26*9</f>
        <v>3960</v>
      </c>
      <c r="V26" s="244">
        <v>0</v>
      </c>
      <c r="W26" s="244">
        <f t="shared" si="4"/>
        <v>3960</v>
      </c>
      <c r="X26" s="244" t="s">
        <v>106</v>
      </c>
      <c r="Y26" s="244">
        <v>18</v>
      </c>
      <c r="Z26" s="244"/>
      <c r="AA26" s="244">
        <v>2640</v>
      </c>
      <c r="AB26" s="244">
        <v>2640</v>
      </c>
      <c r="AC26" s="244">
        <v>4</v>
      </c>
      <c r="AD26" s="244">
        <v>7</v>
      </c>
      <c r="AE26" s="244">
        <v>730</v>
      </c>
      <c r="AF26" s="244">
        <v>41</v>
      </c>
      <c r="AG26" s="244">
        <v>112</v>
      </c>
      <c r="AH26" s="244"/>
      <c r="AI26" s="247"/>
      <c r="AJ26" s="245"/>
      <c r="AK26"/>
      <c r="AL26"/>
    </row>
    <row r="27" s="224" customFormat="1" ht="20.1" customHeight="1" spans="1:38">
      <c r="A27" s="244"/>
      <c r="B27" s="244"/>
      <c r="C27" s="242" t="s">
        <v>135</v>
      </c>
      <c r="D27" s="244" t="s">
        <v>133</v>
      </c>
      <c r="E27" s="244">
        <v>45</v>
      </c>
      <c r="F27" s="244">
        <v>280</v>
      </c>
      <c r="G27" s="244">
        <v>0</v>
      </c>
      <c r="H27" s="244">
        <v>280</v>
      </c>
      <c r="I27" s="244">
        <v>45</v>
      </c>
      <c r="J27" s="244">
        <v>24</v>
      </c>
      <c r="K27" s="244">
        <f t="shared" si="0"/>
        <v>6720</v>
      </c>
      <c r="L27" s="244">
        <v>0</v>
      </c>
      <c r="M27" s="244">
        <f t="shared" si="1"/>
        <v>6720</v>
      </c>
      <c r="N27" s="244" t="s">
        <v>99</v>
      </c>
      <c r="O27" s="244" t="s">
        <v>123</v>
      </c>
      <c r="P27" s="244">
        <f>F27*8</f>
        <v>2240</v>
      </c>
      <c r="Q27" s="244">
        <v>0</v>
      </c>
      <c r="R27" s="244">
        <f t="shared" si="2"/>
        <v>2240</v>
      </c>
      <c r="S27" s="244" t="s">
        <v>99</v>
      </c>
      <c r="T27" s="244" t="s">
        <v>123</v>
      </c>
      <c r="U27" s="244">
        <f t="shared" si="3"/>
        <v>2240</v>
      </c>
      <c r="V27" s="244">
        <v>0</v>
      </c>
      <c r="W27" s="244">
        <f t="shared" si="4"/>
        <v>2240</v>
      </c>
      <c r="X27" s="244" t="s">
        <v>106</v>
      </c>
      <c r="Y27" s="244">
        <v>45</v>
      </c>
      <c r="Z27" s="244"/>
      <c r="AA27" s="244">
        <v>2240</v>
      </c>
      <c r="AB27" s="244">
        <v>2240</v>
      </c>
      <c r="AC27" s="244">
        <v>4</v>
      </c>
      <c r="AD27" s="244">
        <v>44</v>
      </c>
      <c r="AE27" s="244">
        <v>690</v>
      </c>
      <c r="AF27" s="244">
        <v>37</v>
      </c>
      <c r="AG27" s="244">
        <v>22</v>
      </c>
      <c r="AH27" s="244"/>
      <c r="AI27" s="247"/>
      <c r="AJ27" s="245"/>
      <c r="AK27"/>
      <c r="AL27"/>
    </row>
    <row r="28" s="224" customFormat="1" ht="20.1" customHeight="1" spans="1:38">
      <c r="A28" s="244"/>
      <c r="B28" s="244"/>
      <c r="C28" s="242" t="s">
        <v>136</v>
      </c>
      <c r="D28" s="244" t="s">
        <v>133</v>
      </c>
      <c r="E28" s="244">
        <v>45</v>
      </c>
      <c r="F28" s="244">
        <v>390</v>
      </c>
      <c r="G28" s="244">
        <v>0</v>
      </c>
      <c r="H28" s="244">
        <v>390</v>
      </c>
      <c r="I28" s="244">
        <v>35</v>
      </c>
      <c r="J28" s="244">
        <v>16</v>
      </c>
      <c r="K28" s="244">
        <f t="shared" si="0"/>
        <v>6240</v>
      </c>
      <c r="L28" s="244">
        <v>0</v>
      </c>
      <c r="M28" s="244">
        <f t="shared" si="1"/>
        <v>6240</v>
      </c>
      <c r="N28" s="244" t="s">
        <v>99</v>
      </c>
      <c r="O28" s="244" t="s">
        <v>113</v>
      </c>
      <c r="P28" s="244">
        <f>F28*7</f>
        <v>2730</v>
      </c>
      <c r="Q28" s="244">
        <v>0</v>
      </c>
      <c r="R28" s="244">
        <f t="shared" si="2"/>
        <v>2730</v>
      </c>
      <c r="S28" s="244" t="s">
        <v>99</v>
      </c>
      <c r="T28" s="244" t="s">
        <v>123</v>
      </c>
      <c r="U28" s="244">
        <f t="shared" si="3"/>
        <v>3120</v>
      </c>
      <c r="V28" s="244">
        <v>0</v>
      </c>
      <c r="W28" s="244">
        <f t="shared" si="4"/>
        <v>3120</v>
      </c>
      <c r="X28" s="244" t="s">
        <v>106</v>
      </c>
      <c r="Y28" s="244">
        <v>25</v>
      </c>
      <c r="Z28" s="244"/>
      <c r="AA28" s="244">
        <v>3120</v>
      </c>
      <c r="AB28" s="244">
        <v>3120</v>
      </c>
      <c r="AC28" s="244">
        <v>7</v>
      </c>
      <c r="AD28" s="244">
        <v>36</v>
      </c>
      <c r="AE28" s="244">
        <v>885</v>
      </c>
      <c r="AF28" s="244">
        <v>9</v>
      </c>
      <c r="AG28" s="244">
        <v>31</v>
      </c>
      <c r="AH28" s="252"/>
      <c r="AI28" s="250"/>
      <c r="AJ28" s="251"/>
      <c r="AK28"/>
      <c r="AL28"/>
    </row>
    <row r="29" s="224" customFormat="1" ht="20.1" customHeight="1" spans="1:38">
      <c r="A29" s="244">
        <v>9</v>
      </c>
      <c r="B29" s="244" t="s">
        <v>137</v>
      </c>
      <c r="C29" s="242" t="s">
        <v>122</v>
      </c>
      <c r="D29" s="242" t="s">
        <v>138</v>
      </c>
      <c r="E29" s="242">
        <v>40</v>
      </c>
      <c r="F29" s="242">
        <v>301</v>
      </c>
      <c r="G29" s="242">
        <v>0</v>
      </c>
      <c r="H29" s="242">
        <v>301</v>
      </c>
      <c r="I29" s="242">
        <v>32</v>
      </c>
      <c r="J29" s="242">
        <v>16</v>
      </c>
      <c r="K29" s="242">
        <v>4816</v>
      </c>
      <c r="L29" s="242">
        <v>0</v>
      </c>
      <c r="M29" s="242">
        <v>4816</v>
      </c>
      <c r="N29" s="242" t="s">
        <v>99</v>
      </c>
      <c r="O29" s="242" t="s">
        <v>113</v>
      </c>
      <c r="P29" s="242">
        <v>2107</v>
      </c>
      <c r="Q29" s="242">
        <v>0</v>
      </c>
      <c r="R29" s="242">
        <v>2107</v>
      </c>
      <c r="S29" s="242" t="s">
        <v>99</v>
      </c>
      <c r="T29" s="242" t="s">
        <v>113</v>
      </c>
      <c r="U29" s="242">
        <v>2107</v>
      </c>
      <c r="V29" s="242">
        <v>0</v>
      </c>
      <c r="W29" s="242">
        <v>2107</v>
      </c>
      <c r="X29" s="244" t="s">
        <v>106</v>
      </c>
      <c r="Y29" s="244">
        <v>6</v>
      </c>
      <c r="Z29" s="244"/>
      <c r="AA29" s="242">
        <v>1806</v>
      </c>
      <c r="AB29" s="242">
        <v>1806</v>
      </c>
      <c r="AC29" s="244">
        <v>4</v>
      </c>
      <c r="AD29" s="244">
        <v>4</v>
      </c>
      <c r="AE29" s="244">
        <v>500</v>
      </c>
      <c r="AF29" s="244">
        <v>159</v>
      </c>
      <c r="AG29" s="244"/>
      <c r="AH29" s="244"/>
      <c r="AI29" s="247"/>
      <c r="AJ29" s="244"/>
      <c r="AK29"/>
      <c r="AL29"/>
    </row>
    <row r="30" s="224" customFormat="1" ht="20.1" customHeight="1" spans="1:38">
      <c r="A30" s="244"/>
      <c r="B30" s="244"/>
      <c r="C30" s="242" t="s">
        <v>124</v>
      </c>
      <c r="D30" s="242" t="s">
        <v>138</v>
      </c>
      <c r="E30" s="242">
        <v>40</v>
      </c>
      <c r="F30" s="242">
        <v>296</v>
      </c>
      <c r="G30" s="242">
        <v>0</v>
      </c>
      <c r="H30" s="242">
        <v>296</v>
      </c>
      <c r="I30" s="242">
        <v>32</v>
      </c>
      <c r="J30" s="242">
        <v>16</v>
      </c>
      <c r="K30" s="242">
        <v>4736</v>
      </c>
      <c r="L30" s="242">
        <v>0</v>
      </c>
      <c r="M30" s="242">
        <v>4736</v>
      </c>
      <c r="N30" s="242" t="s">
        <v>99</v>
      </c>
      <c r="O30" s="242" t="s">
        <v>113</v>
      </c>
      <c r="P30" s="242">
        <v>2072</v>
      </c>
      <c r="Q30" s="242">
        <v>0</v>
      </c>
      <c r="R30" s="242">
        <v>2072</v>
      </c>
      <c r="S30" s="242" t="s">
        <v>99</v>
      </c>
      <c r="T30" s="242" t="s">
        <v>113</v>
      </c>
      <c r="U30" s="242">
        <v>2072</v>
      </c>
      <c r="V30" s="242">
        <v>0</v>
      </c>
      <c r="W30" s="242">
        <v>2072</v>
      </c>
      <c r="X30" s="244" t="s">
        <v>106</v>
      </c>
      <c r="Y30" s="244">
        <v>26</v>
      </c>
      <c r="Z30" s="244"/>
      <c r="AA30" s="242">
        <v>1776</v>
      </c>
      <c r="AB30" s="242">
        <v>1776</v>
      </c>
      <c r="AC30" s="244">
        <v>4</v>
      </c>
      <c r="AD30" s="244">
        <v>8</v>
      </c>
      <c r="AE30" s="244">
        <v>424</v>
      </c>
      <c r="AF30" s="244">
        <v>86</v>
      </c>
      <c r="AG30" s="244">
        <v>20</v>
      </c>
      <c r="AH30" s="244"/>
      <c r="AI30" s="247"/>
      <c r="AJ30" s="244"/>
      <c r="AK30"/>
      <c r="AL30"/>
    </row>
    <row r="31" s="224" customFormat="1" ht="20.1" customHeight="1" spans="1:38">
      <c r="A31" s="244"/>
      <c r="B31" s="244"/>
      <c r="C31" s="242" t="s">
        <v>139</v>
      </c>
      <c r="D31" s="242" t="s">
        <v>138</v>
      </c>
      <c r="E31" s="242">
        <v>40</v>
      </c>
      <c r="F31" s="242">
        <v>672</v>
      </c>
      <c r="G31" s="242">
        <v>0</v>
      </c>
      <c r="H31" s="242">
        <v>672</v>
      </c>
      <c r="I31" s="242">
        <v>40</v>
      </c>
      <c r="J31" s="242">
        <v>24.5</v>
      </c>
      <c r="K31" s="242">
        <v>16464</v>
      </c>
      <c r="L31" s="242">
        <v>0</v>
      </c>
      <c r="M31" s="242">
        <v>16464</v>
      </c>
      <c r="N31" s="242" t="s">
        <v>99</v>
      </c>
      <c r="O31" s="242" t="s">
        <v>113</v>
      </c>
      <c r="P31" s="242">
        <v>4704</v>
      </c>
      <c r="Q31" s="242">
        <v>0</v>
      </c>
      <c r="R31" s="242">
        <v>4704</v>
      </c>
      <c r="S31" s="242" t="s">
        <v>99</v>
      </c>
      <c r="T31" s="242" t="s">
        <v>140</v>
      </c>
      <c r="U31" s="242">
        <v>4266</v>
      </c>
      <c r="V31" s="242">
        <v>0</v>
      </c>
      <c r="W31" s="242">
        <v>4266</v>
      </c>
      <c r="X31" s="244" t="s">
        <v>106</v>
      </c>
      <c r="Y31" s="244">
        <v>55</v>
      </c>
      <c r="Z31" s="244"/>
      <c r="AA31" s="242">
        <v>5376</v>
      </c>
      <c r="AB31" s="242">
        <v>5376</v>
      </c>
      <c r="AC31" s="244">
        <v>4</v>
      </c>
      <c r="AD31" s="244">
        <v>22</v>
      </c>
      <c r="AE31" s="244">
        <v>1476</v>
      </c>
      <c r="AF31" s="244">
        <v>87</v>
      </c>
      <c r="AG31" s="244">
        <v>12</v>
      </c>
      <c r="AH31" s="244"/>
      <c r="AI31" s="247"/>
      <c r="AJ31" s="244"/>
      <c r="AK31"/>
      <c r="AL31"/>
    </row>
    <row r="32" s="224" customFormat="1" ht="20.1" customHeight="1" spans="1:38">
      <c r="A32" s="253" t="s">
        <v>93</v>
      </c>
      <c r="B32" s="254"/>
      <c r="C32" s="255"/>
      <c r="D32" s="244"/>
      <c r="E32" s="244"/>
      <c r="F32" s="256">
        <f t="shared" ref="F32:H32" si="5">SUM(F6:F31)</f>
        <v>9186</v>
      </c>
      <c r="G32" s="256">
        <f t="shared" si="5"/>
        <v>89</v>
      </c>
      <c r="H32" s="256">
        <f t="shared" si="5"/>
        <v>9275</v>
      </c>
      <c r="I32" s="244"/>
      <c r="J32" s="244"/>
      <c r="K32" s="256">
        <f t="shared" ref="K32:M32" si="6">SUM(K6:K31)</f>
        <v>147606</v>
      </c>
      <c r="L32" s="256">
        <f t="shared" si="6"/>
        <v>1349</v>
      </c>
      <c r="M32" s="256">
        <f t="shared" si="6"/>
        <v>148955</v>
      </c>
      <c r="N32" s="244"/>
      <c r="O32" s="244"/>
      <c r="P32" s="256">
        <f t="shared" ref="P32:R32" si="7">SUM(P6:P31)</f>
        <v>19973</v>
      </c>
      <c r="Q32" s="256">
        <f t="shared" si="7"/>
        <v>0</v>
      </c>
      <c r="R32" s="256">
        <f t="shared" si="7"/>
        <v>19973</v>
      </c>
      <c r="S32" s="244"/>
      <c r="T32" s="244"/>
      <c r="U32" s="256">
        <f t="shared" ref="U32:AG32" si="8">SUM(U6:U31)</f>
        <v>73397</v>
      </c>
      <c r="V32" s="256">
        <f t="shared" si="8"/>
        <v>531</v>
      </c>
      <c r="W32" s="256">
        <f t="shared" ref="W32:W35" si="9">V32+U32</f>
        <v>73928</v>
      </c>
      <c r="X32" s="244"/>
      <c r="Y32" s="256">
        <f t="shared" si="8"/>
        <v>2096</v>
      </c>
      <c r="Z32" s="256">
        <f t="shared" si="8"/>
        <v>825</v>
      </c>
      <c r="AA32" s="256">
        <f t="shared" si="8"/>
        <v>32307</v>
      </c>
      <c r="AB32" s="256">
        <f t="shared" si="8"/>
        <v>28617</v>
      </c>
      <c r="AC32" s="256">
        <f t="shared" si="8"/>
        <v>70</v>
      </c>
      <c r="AD32" s="256">
        <f t="shared" si="8"/>
        <v>371</v>
      </c>
      <c r="AE32" s="256">
        <f t="shared" si="8"/>
        <v>5315</v>
      </c>
      <c r="AF32" s="256">
        <f t="shared" si="8"/>
        <v>1415</v>
      </c>
      <c r="AG32" s="256">
        <f t="shared" si="8"/>
        <v>787</v>
      </c>
      <c r="AH32" s="244"/>
      <c r="AI32" s="247"/>
      <c r="AJ32" s="244"/>
      <c r="AK32"/>
      <c r="AL32"/>
    </row>
    <row r="33" s="224" customFormat="1" ht="20.1" customHeight="1" spans="1:38">
      <c r="A33" s="74" t="s">
        <v>141</v>
      </c>
      <c r="B33" s="74"/>
      <c r="C33" s="74"/>
      <c r="D33" s="74"/>
      <c r="E33" s="74"/>
      <c r="F33" s="74"/>
      <c r="G33" s="74"/>
      <c r="H33" s="74"/>
      <c r="I33" s="74"/>
      <c r="J33" s="74"/>
      <c r="K33" s="74"/>
      <c r="L33" s="74"/>
      <c r="M33" s="74"/>
      <c r="N33" s="74"/>
      <c r="O33" s="74"/>
      <c r="P33" s="74"/>
      <c r="Q33" s="74"/>
      <c r="R33" s="74"/>
      <c r="S33" s="74"/>
      <c r="T33" s="74"/>
      <c r="U33" s="74"/>
      <c r="V33" s="74"/>
      <c r="W33" s="74"/>
      <c r="X33" s="74"/>
      <c r="Y33" s="74"/>
      <c r="Z33" s="74"/>
      <c r="AA33" s="74"/>
      <c r="AB33" s="74"/>
      <c r="AC33" s="74"/>
      <c r="AD33" s="74"/>
      <c r="AE33" s="74"/>
      <c r="AF33" s="74"/>
      <c r="AG33" s="74"/>
      <c r="AH33" s="74"/>
      <c r="AI33" s="74"/>
      <c r="AJ33" s="74"/>
      <c r="AK33"/>
      <c r="AL33"/>
    </row>
    <row r="34" s="224" customFormat="1" ht="20.1" customHeight="1" spans="1:38">
      <c r="A34" s="257">
        <v>10</v>
      </c>
      <c r="B34" s="257" t="s">
        <v>142</v>
      </c>
      <c r="C34" s="36" t="s">
        <v>143</v>
      </c>
      <c r="D34" s="244" t="s">
        <v>98</v>
      </c>
      <c r="E34" s="244">
        <v>24</v>
      </c>
      <c r="F34" s="244">
        <v>289</v>
      </c>
      <c r="G34" s="244">
        <v>0</v>
      </c>
      <c r="H34" s="244">
        <f t="shared" ref="H34:H64" si="10">G34+F34</f>
        <v>289</v>
      </c>
      <c r="I34" s="244">
        <v>24</v>
      </c>
      <c r="J34" s="244">
        <v>15</v>
      </c>
      <c r="K34" s="244">
        <f t="shared" ref="K34:K45" si="11">F34*J34</f>
        <v>4335</v>
      </c>
      <c r="L34" s="244">
        <f t="shared" ref="L34:L38" si="12">G34*J34</f>
        <v>0</v>
      </c>
      <c r="M34" s="244">
        <f t="shared" ref="M34:M69" si="13">L34+K34</f>
        <v>4335</v>
      </c>
      <c r="N34" s="244" t="s">
        <v>144</v>
      </c>
      <c r="O34" s="244"/>
      <c r="P34" s="244"/>
      <c r="Q34" s="244"/>
      <c r="R34" s="244"/>
      <c r="S34" s="244"/>
      <c r="T34" s="244">
        <v>9</v>
      </c>
      <c r="U34" s="244">
        <f t="shared" ref="U34:U38" si="14">F34*T34</f>
        <v>2601</v>
      </c>
      <c r="V34" s="244">
        <v>0</v>
      </c>
      <c r="W34" s="244">
        <f t="shared" si="9"/>
        <v>2601</v>
      </c>
      <c r="X34" s="244" t="s">
        <v>106</v>
      </c>
      <c r="Y34" s="244"/>
      <c r="Z34" s="244">
        <v>12</v>
      </c>
      <c r="AA34" s="244">
        <f t="shared" ref="AA34:AA40" si="15">H34*2</f>
        <v>578</v>
      </c>
      <c r="AB34" s="244">
        <f t="shared" ref="AB34:AB40" si="16">H34*2</f>
        <v>578</v>
      </c>
      <c r="AC34" s="244">
        <v>2</v>
      </c>
      <c r="AD34" s="244">
        <v>8</v>
      </c>
      <c r="AE34" s="244"/>
      <c r="AF34" s="244">
        <v>45</v>
      </c>
      <c r="AG34" s="244"/>
      <c r="AH34" s="244"/>
      <c r="AI34" s="247"/>
      <c r="AJ34" s="244"/>
      <c r="AK34"/>
      <c r="AL34"/>
    </row>
    <row r="35" s="224" customFormat="1" ht="20.1" customHeight="1" spans="1:38">
      <c r="A35" s="257"/>
      <c r="B35" s="257"/>
      <c r="C35" s="36" t="s">
        <v>145</v>
      </c>
      <c r="D35" s="244" t="s">
        <v>98</v>
      </c>
      <c r="E35" s="244">
        <v>24</v>
      </c>
      <c r="F35" s="244">
        <v>274</v>
      </c>
      <c r="G35" s="244">
        <v>0</v>
      </c>
      <c r="H35" s="244">
        <f t="shared" si="10"/>
        <v>274</v>
      </c>
      <c r="I35" s="244">
        <v>24</v>
      </c>
      <c r="J35" s="244">
        <v>15</v>
      </c>
      <c r="K35" s="244">
        <f t="shared" si="11"/>
        <v>4110</v>
      </c>
      <c r="L35" s="244">
        <f t="shared" si="12"/>
        <v>0</v>
      </c>
      <c r="M35" s="244">
        <f t="shared" si="13"/>
        <v>4110</v>
      </c>
      <c r="N35" s="244" t="s">
        <v>144</v>
      </c>
      <c r="O35" s="244"/>
      <c r="P35" s="244"/>
      <c r="Q35" s="244"/>
      <c r="R35" s="244"/>
      <c r="S35" s="244"/>
      <c r="T35" s="244">
        <v>9</v>
      </c>
      <c r="U35" s="244">
        <f t="shared" si="14"/>
        <v>2466</v>
      </c>
      <c r="V35" s="244">
        <v>0</v>
      </c>
      <c r="W35" s="244">
        <f t="shared" si="9"/>
        <v>2466</v>
      </c>
      <c r="X35" s="244" t="s">
        <v>106</v>
      </c>
      <c r="Y35" s="244"/>
      <c r="Z35" s="244">
        <v>12</v>
      </c>
      <c r="AA35" s="244">
        <f t="shared" si="15"/>
        <v>548</v>
      </c>
      <c r="AB35" s="244">
        <f t="shared" si="16"/>
        <v>548</v>
      </c>
      <c r="AC35" s="244">
        <v>2</v>
      </c>
      <c r="AD35" s="244">
        <v>16</v>
      </c>
      <c r="AE35" s="244"/>
      <c r="AF35" s="244">
        <v>15</v>
      </c>
      <c r="AG35" s="244">
        <v>9</v>
      </c>
      <c r="AH35" s="244"/>
      <c r="AI35" s="247"/>
      <c r="AJ35" s="244"/>
      <c r="AK35"/>
      <c r="AL35"/>
    </row>
    <row r="36" s="224" customFormat="1" ht="20.1" customHeight="1" spans="1:38">
      <c r="A36" s="257"/>
      <c r="B36" s="257"/>
      <c r="C36" s="36" t="s">
        <v>146</v>
      </c>
      <c r="D36" s="244" t="s">
        <v>98</v>
      </c>
      <c r="E36" s="244">
        <v>24</v>
      </c>
      <c r="F36" s="244">
        <v>336</v>
      </c>
      <c r="G36" s="244">
        <v>0</v>
      </c>
      <c r="H36" s="244">
        <f t="shared" si="10"/>
        <v>336</v>
      </c>
      <c r="I36" s="244">
        <v>24</v>
      </c>
      <c r="J36" s="244">
        <v>15</v>
      </c>
      <c r="K36" s="244">
        <f t="shared" si="11"/>
        <v>5040</v>
      </c>
      <c r="L36" s="244">
        <f t="shared" si="12"/>
        <v>0</v>
      </c>
      <c r="M36" s="244">
        <f t="shared" si="13"/>
        <v>5040</v>
      </c>
      <c r="N36" s="244" t="s">
        <v>144</v>
      </c>
      <c r="O36" s="244"/>
      <c r="P36" s="244"/>
      <c r="Q36" s="244"/>
      <c r="R36" s="244"/>
      <c r="S36" s="244"/>
      <c r="T36" s="244">
        <v>9</v>
      </c>
      <c r="U36" s="244">
        <f>F36*T36+982+224</f>
        <v>4230</v>
      </c>
      <c r="V36" s="244">
        <v>0</v>
      </c>
      <c r="W36" s="244" t="s">
        <v>147</v>
      </c>
      <c r="X36" s="244" t="s">
        <v>104</v>
      </c>
      <c r="Y36" s="244"/>
      <c r="Z36" s="244">
        <v>434</v>
      </c>
      <c r="AA36" s="244">
        <f t="shared" si="15"/>
        <v>672</v>
      </c>
      <c r="AB36" s="244">
        <f t="shared" si="16"/>
        <v>672</v>
      </c>
      <c r="AC36" s="244">
        <v>2</v>
      </c>
      <c r="AD36" s="244">
        <v>36</v>
      </c>
      <c r="AE36" s="244"/>
      <c r="AF36" s="244">
        <v>29</v>
      </c>
      <c r="AG36" s="244">
        <v>57</v>
      </c>
      <c r="AH36" s="244"/>
      <c r="AI36" s="247"/>
      <c r="AJ36" s="244"/>
      <c r="AK36"/>
      <c r="AL36"/>
    </row>
    <row r="37" s="224" customFormat="1" ht="20.1" customHeight="1" spans="1:38">
      <c r="A37" s="257"/>
      <c r="B37" s="257"/>
      <c r="C37" s="36" t="s">
        <v>148</v>
      </c>
      <c r="D37" s="244" t="s">
        <v>98</v>
      </c>
      <c r="E37" s="244">
        <v>24</v>
      </c>
      <c r="F37" s="244">
        <v>297</v>
      </c>
      <c r="G37" s="244">
        <v>0</v>
      </c>
      <c r="H37" s="244">
        <f t="shared" si="10"/>
        <v>297</v>
      </c>
      <c r="I37" s="244">
        <v>24</v>
      </c>
      <c r="J37" s="244">
        <v>15</v>
      </c>
      <c r="K37" s="244">
        <f t="shared" si="11"/>
        <v>4455</v>
      </c>
      <c r="L37" s="244">
        <f t="shared" si="12"/>
        <v>0</v>
      </c>
      <c r="M37" s="244">
        <f t="shared" si="13"/>
        <v>4455</v>
      </c>
      <c r="N37" s="244" t="s">
        <v>144</v>
      </c>
      <c r="O37" s="244"/>
      <c r="P37" s="244"/>
      <c r="Q37" s="244"/>
      <c r="R37" s="244"/>
      <c r="S37" s="244"/>
      <c r="T37" s="244">
        <v>9</v>
      </c>
      <c r="U37" s="244">
        <f t="shared" si="14"/>
        <v>2673</v>
      </c>
      <c r="V37" s="244">
        <v>0</v>
      </c>
      <c r="W37" s="244">
        <f t="shared" ref="W37:W64" si="17">V37+U37</f>
        <v>2673</v>
      </c>
      <c r="X37" s="244" t="s">
        <v>106</v>
      </c>
      <c r="Y37" s="244"/>
      <c r="Z37" s="244">
        <v>328</v>
      </c>
      <c r="AA37" s="244">
        <f t="shared" si="15"/>
        <v>594</v>
      </c>
      <c r="AB37" s="244">
        <f t="shared" si="16"/>
        <v>594</v>
      </c>
      <c r="AC37" s="244">
        <v>2</v>
      </c>
      <c r="AD37" s="244">
        <v>42</v>
      </c>
      <c r="AE37" s="244"/>
      <c r="AF37" s="244">
        <v>33</v>
      </c>
      <c r="AG37" s="244">
        <v>32</v>
      </c>
      <c r="AH37" s="244"/>
      <c r="AI37" s="247"/>
      <c r="AJ37" s="244"/>
      <c r="AK37"/>
      <c r="AL37"/>
    </row>
    <row r="38" s="224" customFormat="1" ht="20.1" customHeight="1" spans="1:38">
      <c r="A38" s="257"/>
      <c r="B38" s="257"/>
      <c r="C38" s="36" t="s">
        <v>149</v>
      </c>
      <c r="D38" s="244" t="s">
        <v>98</v>
      </c>
      <c r="E38" s="244">
        <v>24</v>
      </c>
      <c r="F38" s="244">
        <v>324</v>
      </c>
      <c r="G38" s="244">
        <v>0</v>
      </c>
      <c r="H38" s="244">
        <f t="shared" si="10"/>
        <v>324</v>
      </c>
      <c r="I38" s="244">
        <v>24</v>
      </c>
      <c r="J38" s="244">
        <v>15</v>
      </c>
      <c r="K38" s="244">
        <f t="shared" si="11"/>
        <v>4860</v>
      </c>
      <c r="L38" s="244">
        <f t="shared" si="12"/>
        <v>0</v>
      </c>
      <c r="M38" s="244">
        <f t="shared" si="13"/>
        <v>4860</v>
      </c>
      <c r="N38" s="244" t="s">
        <v>144</v>
      </c>
      <c r="O38" s="244"/>
      <c r="P38" s="244"/>
      <c r="Q38" s="244"/>
      <c r="R38" s="244"/>
      <c r="S38" s="244"/>
      <c r="T38" s="244">
        <v>9</v>
      </c>
      <c r="U38" s="244">
        <f t="shared" si="14"/>
        <v>2916</v>
      </c>
      <c r="V38" s="244">
        <v>0</v>
      </c>
      <c r="W38" s="244">
        <f t="shared" si="17"/>
        <v>2916</v>
      </c>
      <c r="X38" s="244" t="s">
        <v>106</v>
      </c>
      <c r="Y38" s="244"/>
      <c r="Z38" s="244">
        <v>336</v>
      </c>
      <c r="AA38" s="244">
        <f t="shared" si="15"/>
        <v>648</v>
      </c>
      <c r="AB38" s="244">
        <f t="shared" si="16"/>
        <v>648</v>
      </c>
      <c r="AC38" s="244">
        <v>2</v>
      </c>
      <c r="AD38" s="244">
        <v>48</v>
      </c>
      <c r="AE38" s="244"/>
      <c r="AF38" s="244">
        <v>77</v>
      </c>
      <c r="AG38" s="244">
        <v>34</v>
      </c>
      <c r="AH38" s="244"/>
      <c r="AI38" s="247"/>
      <c r="AJ38" s="244"/>
      <c r="AK38"/>
      <c r="AL38"/>
    </row>
    <row r="39" s="224" customFormat="1" ht="20.1" customHeight="1" spans="1:38">
      <c r="A39" s="257">
        <v>11</v>
      </c>
      <c r="B39" s="257" t="s">
        <v>150</v>
      </c>
      <c r="C39" s="244" t="s">
        <v>151</v>
      </c>
      <c r="D39" s="244" t="s">
        <v>98</v>
      </c>
      <c r="E39" s="244">
        <v>24</v>
      </c>
      <c r="F39" s="244">
        <v>325</v>
      </c>
      <c r="G39" s="244">
        <v>0</v>
      </c>
      <c r="H39" s="244">
        <f t="shared" si="10"/>
        <v>325</v>
      </c>
      <c r="I39" s="244">
        <v>24</v>
      </c>
      <c r="J39" s="244">
        <v>15</v>
      </c>
      <c r="K39" s="244">
        <f t="shared" si="11"/>
        <v>4875</v>
      </c>
      <c r="L39" s="244">
        <v>0</v>
      </c>
      <c r="M39" s="244">
        <f t="shared" si="13"/>
        <v>4875</v>
      </c>
      <c r="N39" s="244" t="s">
        <v>152</v>
      </c>
      <c r="O39" s="244"/>
      <c r="P39" s="244"/>
      <c r="Q39" s="244"/>
      <c r="R39" s="244"/>
      <c r="S39" s="244"/>
      <c r="T39" s="244">
        <v>9</v>
      </c>
      <c r="U39" s="244">
        <f>F39*T39+1000</f>
        <v>3925</v>
      </c>
      <c r="V39" s="244">
        <v>0</v>
      </c>
      <c r="W39" s="244" t="s">
        <v>153</v>
      </c>
      <c r="X39" s="244" t="s">
        <v>104</v>
      </c>
      <c r="Y39" s="244"/>
      <c r="Z39" s="244"/>
      <c r="AA39" s="244">
        <f t="shared" si="15"/>
        <v>650</v>
      </c>
      <c r="AB39" s="244">
        <f t="shared" si="16"/>
        <v>650</v>
      </c>
      <c r="AC39" s="244">
        <v>2</v>
      </c>
      <c r="AD39" s="244">
        <v>20</v>
      </c>
      <c r="AE39" s="244"/>
      <c r="AF39" s="244">
        <v>152</v>
      </c>
      <c r="AG39" s="244">
        <v>449</v>
      </c>
      <c r="AH39" s="244"/>
      <c r="AI39" s="247"/>
      <c r="AJ39" s="244"/>
      <c r="AK39"/>
      <c r="AL39"/>
    </row>
    <row r="40" s="226" customFormat="1" ht="20.1" customHeight="1" spans="1:38">
      <c r="A40" s="257"/>
      <c r="B40" s="257"/>
      <c r="C40" s="244" t="s">
        <v>154</v>
      </c>
      <c r="D40" s="244" t="s">
        <v>98</v>
      </c>
      <c r="E40" s="244">
        <v>24</v>
      </c>
      <c r="F40" s="244">
        <v>225</v>
      </c>
      <c r="G40" s="244">
        <v>0</v>
      </c>
      <c r="H40" s="244">
        <f t="shared" si="10"/>
        <v>225</v>
      </c>
      <c r="I40" s="244">
        <v>24</v>
      </c>
      <c r="J40" s="244">
        <v>15</v>
      </c>
      <c r="K40" s="244">
        <f t="shared" si="11"/>
        <v>3375</v>
      </c>
      <c r="L40" s="244">
        <v>0</v>
      </c>
      <c r="M40" s="244">
        <f t="shared" si="13"/>
        <v>3375</v>
      </c>
      <c r="N40" s="244" t="s">
        <v>144</v>
      </c>
      <c r="O40" s="244"/>
      <c r="P40" s="244"/>
      <c r="Q40" s="244"/>
      <c r="R40" s="244"/>
      <c r="S40" s="244"/>
      <c r="T40" s="244">
        <v>9</v>
      </c>
      <c r="U40" s="244">
        <f t="shared" ref="U40:U45" si="18">F40*T40</f>
        <v>2025</v>
      </c>
      <c r="V40" s="244">
        <v>0</v>
      </c>
      <c r="W40" s="244">
        <f t="shared" si="17"/>
        <v>2025</v>
      </c>
      <c r="X40" s="244" t="s">
        <v>106</v>
      </c>
      <c r="Y40" s="244"/>
      <c r="Z40" s="244">
        <v>10</v>
      </c>
      <c r="AA40" s="244">
        <f t="shared" si="15"/>
        <v>450</v>
      </c>
      <c r="AB40" s="244">
        <f t="shared" si="16"/>
        <v>450</v>
      </c>
      <c r="AC40" s="244">
        <v>1</v>
      </c>
      <c r="AD40" s="244">
        <v>8</v>
      </c>
      <c r="AE40" s="244"/>
      <c r="AF40" s="244">
        <v>68</v>
      </c>
      <c r="AG40" s="244"/>
      <c r="AH40" s="244"/>
      <c r="AI40" s="247"/>
      <c r="AJ40" s="244"/>
      <c r="AK40"/>
      <c r="AL40"/>
    </row>
    <row r="41" s="224" customFormat="1" ht="20.1" customHeight="1" spans="1:38">
      <c r="A41" s="257">
        <v>12</v>
      </c>
      <c r="B41" s="257" t="s">
        <v>110</v>
      </c>
      <c r="C41" s="244" t="s">
        <v>155</v>
      </c>
      <c r="D41" s="244" t="s">
        <v>98</v>
      </c>
      <c r="E41" s="244">
        <v>24</v>
      </c>
      <c r="F41" s="244">
        <v>332</v>
      </c>
      <c r="G41" s="244">
        <v>0</v>
      </c>
      <c r="H41" s="244">
        <f t="shared" si="10"/>
        <v>332</v>
      </c>
      <c r="I41" s="244">
        <v>24</v>
      </c>
      <c r="J41" s="244">
        <v>16</v>
      </c>
      <c r="K41" s="244">
        <f t="shared" si="11"/>
        <v>5312</v>
      </c>
      <c r="L41" s="244">
        <v>0</v>
      </c>
      <c r="M41" s="244">
        <f t="shared" si="13"/>
        <v>5312</v>
      </c>
      <c r="N41" s="244" t="s">
        <v>152</v>
      </c>
      <c r="O41" s="244"/>
      <c r="P41" s="244"/>
      <c r="Q41" s="244"/>
      <c r="R41" s="244"/>
      <c r="S41" s="244"/>
      <c r="T41" s="244">
        <v>8</v>
      </c>
      <c r="U41" s="244">
        <f t="shared" ref="U41:U43" si="19">T41*F41</f>
        <v>2656</v>
      </c>
      <c r="V41" s="244">
        <v>0</v>
      </c>
      <c r="W41" s="244">
        <f t="shared" si="17"/>
        <v>2656</v>
      </c>
      <c r="X41" s="244" t="s">
        <v>106</v>
      </c>
      <c r="Y41" s="244">
        <v>330</v>
      </c>
      <c r="Z41" s="244"/>
      <c r="AA41" s="244">
        <f t="shared" ref="AA41:AA57" si="20">F41*2</f>
        <v>664</v>
      </c>
      <c r="AB41" s="244">
        <f t="shared" ref="AB41:AB45" si="21">F41*2</f>
        <v>664</v>
      </c>
      <c r="AC41" s="244">
        <v>2</v>
      </c>
      <c r="AD41" s="244">
        <v>9</v>
      </c>
      <c r="AE41" s="244"/>
      <c r="AF41" s="244">
        <v>23</v>
      </c>
      <c r="AG41" s="244"/>
      <c r="AH41" s="244"/>
      <c r="AI41" s="247"/>
      <c r="AJ41" s="244"/>
      <c r="AK41"/>
      <c r="AL41"/>
    </row>
    <row r="42" s="224" customFormat="1" ht="20.1" customHeight="1" spans="1:38">
      <c r="A42" s="257"/>
      <c r="B42" s="257"/>
      <c r="C42" s="244" t="s">
        <v>156</v>
      </c>
      <c r="D42" s="244" t="s">
        <v>98</v>
      </c>
      <c r="E42" s="244">
        <v>24</v>
      </c>
      <c r="F42" s="244">
        <v>273</v>
      </c>
      <c r="G42" s="244">
        <v>0</v>
      </c>
      <c r="H42" s="244">
        <f t="shared" si="10"/>
        <v>273</v>
      </c>
      <c r="I42" s="244">
        <v>24</v>
      </c>
      <c r="J42" s="244">
        <v>16</v>
      </c>
      <c r="K42" s="244">
        <f t="shared" si="11"/>
        <v>4368</v>
      </c>
      <c r="L42" s="244">
        <v>0</v>
      </c>
      <c r="M42" s="244">
        <f t="shared" si="13"/>
        <v>4368</v>
      </c>
      <c r="N42" s="244" t="s">
        <v>152</v>
      </c>
      <c r="O42" s="244"/>
      <c r="P42" s="244"/>
      <c r="Q42" s="244"/>
      <c r="R42" s="244"/>
      <c r="S42" s="244"/>
      <c r="T42" s="244">
        <v>8</v>
      </c>
      <c r="U42" s="244">
        <f t="shared" si="19"/>
        <v>2184</v>
      </c>
      <c r="V42" s="244">
        <v>0</v>
      </c>
      <c r="W42" s="244">
        <f t="shared" si="17"/>
        <v>2184</v>
      </c>
      <c r="X42" s="244" t="s">
        <v>157</v>
      </c>
      <c r="Y42" s="244">
        <v>135</v>
      </c>
      <c r="Z42" s="244">
        <v>30</v>
      </c>
      <c r="AA42" s="244">
        <f t="shared" si="20"/>
        <v>546</v>
      </c>
      <c r="AB42" s="244">
        <f t="shared" si="21"/>
        <v>546</v>
      </c>
      <c r="AC42" s="244">
        <v>2</v>
      </c>
      <c r="AD42" s="244">
        <v>8</v>
      </c>
      <c r="AE42" s="244"/>
      <c r="AF42" s="244">
        <v>11</v>
      </c>
      <c r="AG42" s="244"/>
      <c r="AH42" s="244"/>
      <c r="AI42" s="247"/>
      <c r="AJ42" s="244"/>
      <c r="AK42"/>
      <c r="AL42"/>
    </row>
    <row r="43" s="224" customFormat="1" ht="20.1" customHeight="1" spans="1:38">
      <c r="A43" s="257"/>
      <c r="B43" s="257"/>
      <c r="C43" s="244" t="s">
        <v>124</v>
      </c>
      <c r="D43" s="244" t="s">
        <v>98</v>
      </c>
      <c r="E43" s="244">
        <v>24</v>
      </c>
      <c r="F43" s="244">
        <v>325</v>
      </c>
      <c r="G43" s="244">
        <v>32</v>
      </c>
      <c r="H43" s="244">
        <f t="shared" si="10"/>
        <v>357</v>
      </c>
      <c r="I43" s="244">
        <v>24</v>
      </c>
      <c r="J43" s="244">
        <v>16</v>
      </c>
      <c r="K43" s="244">
        <f t="shared" si="11"/>
        <v>5200</v>
      </c>
      <c r="L43" s="244">
        <f>G43*J43</f>
        <v>512</v>
      </c>
      <c r="M43" s="244">
        <f t="shared" si="13"/>
        <v>5712</v>
      </c>
      <c r="N43" s="244" t="s">
        <v>144</v>
      </c>
      <c r="O43" s="244"/>
      <c r="P43" s="244"/>
      <c r="Q43" s="244"/>
      <c r="R43" s="244"/>
      <c r="S43" s="244"/>
      <c r="T43" s="244">
        <v>8</v>
      </c>
      <c r="U43" s="244">
        <f t="shared" si="19"/>
        <v>2600</v>
      </c>
      <c r="V43" s="244">
        <f>G43*T43</f>
        <v>256</v>
      </c>
      <c r="W43" s="244">
        <f t="shared" si="17"/>
        <v>2856</v>
      </c>
      <c r="X43" s="244" t="s">
        <v>106</v>
      </c>
      <c r="Y43" s="244">
        <v>310</v>
      </c>
      <c r="Z43" s="244">
        <v>21</v>
      </c>
      <c r="AA43" s="244">
        <f>H43*2</f>
        <v>714</v>
      </c>
      <c r="AB43" s="244">
        <f t="shared" ref="AB43:AB64" si="22">H43*2</f>
        <v>714</v>
      </c>
      <c r="AC43" s="244">
        <v>2</v>
      </c>
      <c r="AD43" s="244">
        <v>8</v>
      </c>
      <c r="AE43" s="244"/>
      <c r="AF43" s="244">
        <v>23</v>
      </c>
      <c r="AG43" s="244">
        <v>516</v>
      </c>
      <c r="AH43" s="244"/>
      <c r="AI43" s="247"/>
      <c r="AJ43" s="244"/>
      <c r="AK43"/>
      <c r="AL43"/>
    </row>
    <row r="44" s="224" customFormat="1" ht="20.1" customHeight="1" spans="1:38">
      <c r="A44" s="257">
        <v>13</v>
      </c>
      <c r="B44" s="257" t="s">
        <v>158</v>
      </c>
      <c r="C44" s="244" t="s">
        <v>159</v>
      </c>
      <c r="D44" s="244" t="s">
        <v>98</v>
      </c>
      <c r="E44" s="244">
        <v>24</v>
      </c>
      <c r="F44" s="244">
        <v>272</v>
      </c>
      <c r="G44" s="244">
        <v>0</v>
      </c>
      <c r="H44" s="244">
        <f t="shared" si="10"/>
        <v>272</v>
      </c>
      <c r="I44" s="244">
        <v>24</v>
      </c>
      <c r="J44" s="244">
        <v>15.4</v>
      </c>
      <c r="K44" s="244">
        <f t="shared" si="11"/>
        <v>4188.8</v>
      </c>
      <c r="L44" s="244">
        <v>0</v>
      </c>
      <c r="M44" s="244">
        <f t="shared" si="13"/>
        <v>4188.8</v>
      </c>
      <c r="N44" s="244" t="s">
        <v>152</v>
      </c>
      <c r="O44" s="244"/>
      <c r="P44" s="244"/>
      <c r="Q44" s="244"/>
      <c r="R44" s="244"/>
      <c r="S44" s="244"/>
      <c r="T44" s="244">
        <v>8.6</v>
      </c>
      <c r="U44" s="244">
        <f t="shared" si="18"/>
        <v>2339.2</v>
      </c>
      <c r="V44" s="244">
        <v>0</v>
      </c>
      <c r="W44" s="244">
        <f t="shared" si="17"/>
        <v>2339.2</v>
      </c>
      <c r="X44" s="244" t="s">
        <v>157</v>
      </c>
      <c r="Y44" s="244">
        <v>33</v>
      </c>
      <c r="Z44" s="244">
        <v>30</v>
      </c>
      <c r="AA44" s="244">
        <f t="shared" si="20"/>
        <v>544</v>
      </c>
      <c r="AB44" s="244">
        <f t="shared" si="21"/>
        <v>544</v>
      </c>
      <c r="AC44" s="244">
        <v>2</v>
      </c>
      <c r="AD44" s="244">
        <v>16</v>
      </c>
      <c r="AE44" s="244"/>
      <c r="AF44" s="244">
        <v>27</v>
      </c>
      <c r="AG44" s="244"/>
      <c r="AH44" s="244"/>
      <c r="AI44" s="247"/>
      <c r="AJ44" s="244"/>
      <c r="AK44"/>
      <c r="AL44"/>
    </row>
    <row r="45" s="224" customFormat="1" ht="20.1" customHeight="1" spans="1:38">
      <c r="A45" s="257"/>
      <c r="B45" s="257"/>
      <c r="C45" s="244" t="s">
        <v>160</v>
      </c>
      <c r="D45" s="244" t="s">
        <v>98</v>
      </c>
      <c r="E45" s="244">
        <v>24</v>
      </c>
      <c r="F45" s="244">
        <v>268</v>
      </c>
      <c r="G45" s="244">
        <v>0</v>
      </c>
      <c r="H45" s="244">
        <f t="shared" si="10"/>
        <v>268</v>
      </c>
      <c r="I45" s="244">
        <v>24</v>
      </c>
      <c r="J45" s="244">
        <v>15.4</v>
      </c>
      <c r="K45" s="244">
        <f t="shared" si="11"/>
        <v>4127.2</v>
      </c>
      <c r="L45" s="244">
        <v>0</v>
      </c>
      <c r="M45" s="244">
        <f t="shared" si="13"/>
        <v>4127.2</v>
      </c>
      <c r="N45" s="244" t="s">
        <v>152</v>
      </c>
      <c r="O45" s="244"/>
      <c r="P45" s="244"/>
      <c r="Q45" s="244"/>
      <c r="R45" s="244"/>
      <c r="S45" s="244"/>
      <c r="T45" s="244">
        <v>8.6</v>
      </c>
      <c r="U45" s="244">
        <f t="shared" si="18"/>
        <v>2304.8</v>
      </c>
      <c r="V45" s="244">
        <v>0</v>
      </c>
      <c r="W45" s="244">
        <f t="shared" si="17"/>
        <v>2304.8</v>
      </c>
      <c r="X45" s="245" t="s">
        <v>157</v>
      </c>
      <c r="Y45" s="244">
        <v>9</v>
      </c>
      <c r="Z45" s="244">
        <v>12</v>
      </c>
      <c r="AA45" s="244">
        <f t="shared" si="20"/>
        <v>536</v>
      </c>
      <c r="AB45" s="244">
        <f t="shared" si="21"/>
        <v>536</v>
      </c>
      <c r="AC45" s="244">
        <v>1</v>
      </c>
      <c r="AD45" s="244">
        <v>8</v>
      </c>
      <c r="AE45" s="244"/>
      <c r="AF45" s="244">
        <v>144</v>
      </c>
      <c r="AG45" s="244"/>
      <c r="AH45" s="244"/>
      <c r="AI45" s="247"/>
      <c r="AJ45" s="244"/>
      <c r="AK45"/>
      <c r="AL45"/>
    </row>
    <row r="46" s="227" customFormat="1" ht="20.1" customHeight="1" spans="1:38">
      <c r="A46" s="257">
        <v>14</v>
      </c>
      <c r="B46" s="257" t="s">
        <v>161</v>
      </c>
      <c r="C46" s="244" t="s">
        <v>162</v>
      </c>
      <c r="D46" s="244" t="s">
        <v>98</v>
      </c>
      <c r="E46" s="244">
        <v>24</v>
      </c>
      <c r="F46" s="244">
        <v>426</v>
      </c>
      <c r="G46" s="244">
        <v>0</v>
      </c>
      <c r="H46" s="244">
        <f t="shared" si="10"/>
        <v>426</v>
      </c>
      <c r="I46" s="244">
        <v>24</v>
      </c>
      <c r="J46" s="244">
        <v>16</v>
      </c>
      <c r="K46" s="244">
        <f t="shared" ref="K46:K57" si="23">J46*F46</f>
        <v>6816</v>
      </c>
      <c r="L46" s="244">
        <v>0</v>
      </c>
      <c r="M46" s="244">
        <f t="shared" si="13"/>
        <v>6816</v>
      </c>
      <c r="N46" s="244" t="s">
        <v>152</v>
      </c>
      <c r="O46" s="244"/>
      <c r="P46" s="244"/>
      <c r="Q46" s="244"/>
      <c r="R46" s="244"/>
      <c r="S46" s="244"/>
      <c r="T46" s="244">
        <v>8</v>
      </c>
      <c r="U46" s="244">
        <f t="shared" ref="U46:U57" si="24">T46*F46</f>
        <v>3408</v>
      </c>
      <c r="V46" s="244">
        <v>0</v>
      </c>
      <c r="W46" s="244">
        <f t="shared" si="17"/>
        <v>3408</v>
      </c>
      <c r="X46" s="244" t="s">
        <v>163</v>
      </c>
      <c r="Y46" s="244"/>
      <c r="Z46" s="244"/>
      <c r="AA46" s="244">
        <f t="shared" si="20"/>
        <v>852</v>
      </c>
      <c r="AB46" s="244">
        <f t="shared" si="22"/>
        <v>852</v>
      </c>
      <c r="AC46" s="244">
        <v>2</v>
      </c>
      <c r="AD46" s="244"/>
      <c r="AE46" s="244"/>
      <c r="AF46" s="244"/>
      <c r="AG46" s="244"/>
      <c r="AH46" s="244"/>
      <c r="AI46" s="244"/>
      <c r="AJ46" s="244"/>
      <c r="AK46"/>
      <c r="AL46"/>
    </row>
    <row r="47" s="224" customFormat="1" ht="20.1" customHeight="1" spans="1:38">
      <c r="A47" s="257"/>
      <c r="B47" s="257"/>
      <c r="C47" s="244" t="s">
        <v>164</v>
      </c>
      <c r="D47" s="244" t="s">
        <v>98</v>
      </c>
      <c r="E47" s="244">
        <v>24</v>
      </c>
      <c r="F47" s="244">
        <v>248</v>
      </c>
      <c r="G47" s="244">
        <v>0</v>
      </c>
      <c r="H47" s="244">
        <f t="shared" si="10"/>
        <v>248</v>
      </c>
      <c r="I47" s="244">
        <v>24</v>
      </c>
      <c r="J47" s="244">
        <v>16</v>
      </c>
      <c r="K47" s="244">
        <f t="shared" si="23"/>
        <v>3968</v>
      </c>
      <c r="L47" s="244">
        <v>0</v>
      </c>
      <c r="M47" s="244">
        <f t="shared" si="13"/>
        <v>3968</v>
      </c>
      <c r="N47" s="244" t="s">
        <v>152</v>
      </c>
      <c r="O47" s="244"/>
      <c r="P47" s="244"/>
      <c r="Q47" s="244"/>
      <c r="R47" s="244"/>
      <c r="S47" s="244"/>
      <c r="T47" s="244">
        <v>8</v>
      </c>
      <c r="U47" s="244">
        <f t="shared" si="24"/>
        <v>1984</v>
      </c>
      <c r="V47" s="244">
        <v>0</v>
      </c>
      <c r="W47" s="244">
        <f t="shared" si="17"/>
        <v>1984</v>
      </c>
      <c r="X47" s="244" t="s">
        <v>120</v>
      </c>
      <c r="Y47" s="244"/>
      <c r="Z47" s="244"/>
      <c r="AA47" s="244">
        <f t="shared" si="20"/>
        <v>496</v>
      </c>
      <c r="AB47" s="244">
        <f t="shared" si="22"/>
        <v>496</v>
      </c>
      <c r="AC47" s="244">
        <v>2</v>
      </c>
      <c r="AD47" s="244"/>
      <c r="AE47" s="244"/>
      <c r="AF47" s="244">
        <v>4</v>
      </c>
      <c r="AG47" s="244"/>
      <c r="AH47" s="244"/>
      <c r="AI47" s="244"/>
      <c r="AJ47" s="244"/>
      <c r="AK47"/>
      <c r="AL47"/>
    </row>
    <row r="48" s="224" customFormat="1" ht="20.1" customHeight="1" spans="1:38">
      <c r="A48" s="257"/>
      <c r="B48" s="257"/>
      <c r="C48" s="244" t="s">
        <v>165</v>
      </c>
      <c r="D48" s="244" t="s">
        <v>98</v>
      </c>
      <c r="E48" s="244">
        <v>24</v>
      </c>
      <c r="F48" s="244">
        <v>246</v>
      </c>
      <c r="G48" s="244">
        <v>0</v>
      </c>
      <c r="H48" s="244">
        <f t="shared" si="10"/>
        <v>246</v>
      </c>
      <c r="I48" s="244">
        <v>24</v>
      </c>
      <c r="J48" s="244">
        <v>16</v>
      </c>
      <c r="K48" s="244">
        <f t="shared" si="23"/>
        <v>3936</v>
      </c>
      <c r="L48" s="244">
        <v>0</v>
      </c>
      <c r="M48" s="244">
        <f t="shared" si="13"/>
        <v>3936</v>
      </c>
      <c r="N48" s="244" t="s">
        <v>152</v>
      </c>
      <c r="O48" s="244"/>
      <c r="P48" s="244"/>
      <c r="Q48" s="244"/>
      <c r="R48" s="244"/>
      <c r="S48" s="244"/>
      <c r="T48" s="244">
        <v>8</v>
      </c>
      <c r="U48" s="244">
        <f t="shared" si="24"/>
        <v>1968</v>
      </c>
      <c r="V48" s="244">
        <v>0</v>
      </c>
      <c r="W48" s="244">
        <f t="shared" si="17"/>
        <v>1968</v>
      </c>
      <c r="X48" s="244" t="s">
        <v>120</v>
      </c>
      <c r="Y48" s="244"/>
      <c r="Z48" s="244"/>
      <c r="AA48" s="244">
        <f t="shared" si="20"/>
        <v>492</v>
      </c>
      <c r="AB48" s="244">
        <f t="shared" si="22"/>
        <v>492</v>
      </c>
      <c r="AC48" s="244">
        <v>2</v>
      </c>
      <c r="AD48" s="244"/>
      <c r="AE48" s="244"/>
      <c r="AF48" s="244"/>
      <c r="AG48" s="244"/>
      <c r="AH48" s="244"/>
      <c r="AI48" s="244"/>
      <c r="AJ48" s="244"/>
      <c r="AK48"/>
      <c r="AL48"/>
    </row>
    <row r="49" s="227" customFormat="1" ht="20.1" customHeight="1" spans="1:38">
      <c r="A49" s="257"/>
      <c r="B49" s="257"/>
      <c r="C49" s="244" t="s">
        <v>154</v>
      </c>
      <c r="D49" s="244" t="s">
        <v>98</v>
      </c>
      <c r="E49" s="244">
        <v>24</v>
      </c>
      <c r="F49" s="244">
        <v>435</v>
      </c>
      <c r="G49" s="244">
        <v>0</v>
      </c>
      <c r="H49" s="244">
        <f t="shared" si="10"/>
        <v>435</v>
      </c>
      <c r="I49" s="244">
        <v>24</v>
      </c>
      <c r="J49" s="244">
        <v>16</v>
      </c>
      <c r="K49" s="244">
        <f t="shared" si="23"/>
        <v>6960</v>
      </c>
      <c r="L49" s="244">
        <v>0</v>
      </c>
      <c r="M49" s="244">
        <f t="shared" si="13"/>
        <v>6960</v>
      </c>
      <c r="N49" s="244" t="s">
        <v>152</v>
      </c>
      <c r="O49" s="244"/>
      <c r="P49" s="244"/>
      <c r="Q49" s="244"/>
      <c r="R49" s="244"/>
      <c r="S49" s="244"/>
      <c r="T49" s="244">
        <v>8</v>
      </c>
      <c r="U49" s="244">
        <f t="shared" si="24"/>
        <v>3480</v>
      </c>
      <c r="V49" s="244">
        <v>0</v>
      </c>
      <c r="W49" s="244">
        <f t="shared" si="17"/>
        <v>3480</v>
      </c>
      <c r="X49" s="244" t="s">
        <v>120</v>
      </c>
      <c r="Y49" s="244">
        <v>50</v>
      </c>
      <c r="Z49" s="244"/>
      <c r="AA49" s="244">
        <f t="shared" si="20"/>
        <v>870</v>
      </c>
      <c r="AB49" s="244">
        <f t="shared" si="22"/>
        <v>870</v>
      </c>
      <c r="AC49" s="244">
        <v>2</v>
      </c>
      <c r="AD49" s="244"/>
      <c r="AE49" s="244"/>
      <c r="AF49" s="244"/>
      <c r="AG49" s="244"/>
      <c r="AH49" s="244"/>
      <c r="AI49" s="244"/>
      <c r="AJ49" s="244"/>
      <c r="AK49"/>
      <c r="AL49"/>
    </row>
    <row r="50" s="224" customFormat="1" ht="20.1" customHeight="1" spans="1:38">
      <c r="A50" s="257">
        <v>15</v>
      </c>
      <c r="B50" s="257" t="s">
        <v>166</v>
      </c>
      <c r="C50" s="244" t="s">
        <v>143</v>
      </c>
      <c r="D50" s="244" t="s">
        <v>98</v>
      </c>
      <c r="E50" s="244">
        <v>24</v>
      </c>
      <c r="F50" s="244">
        <v>313</v>
      </c>
      <c r="G50" s="244">
        <v>0</v>
      </c>
      <c r="H50" s="244">
        <f t="shared" si="10"/>
        <v>313</v>
      </c>
      <c r="I50" s="244">
        <v>24</v>
      </c>
      <c r="J50" s="244">
        <v>15.4</v>
      </c>
      <c r="K50" s="244">
        <f t="shared" si="23"/>
        <v>4820.2</v>
      </c>
      <c r="L50" s="244">
        <v>0</v>
      </c>
      <c r="M50" s="244">
        <f t="shared" si="13"/>
        <v>4820.2</v>
      </c>
      <c r="N50" s="244" t="s">
        <v>152</v>
      </c>
      <c r="O50" s="244"/>
      <c r="P50" s="244"/>
      <c r="Q50" s="244"/>
      <c r="R50" s="244"/>
      <c r="S50" s="244"/>
      <c r="T50" s="244">
        <v>8.6</v>
      </c>
      <c r="U50" s="244">
        <f t="shared" si="24"/>
        <v>2691.8</v>
      </c>
      <c r="V50" s="244">
        <v>0</v>
      </c>
      <c r="W50" s="244">
        <f t="shared" si="17"/>
        <v>2691.8</v>
      </c>
      <c r="X50" s="244" t="s">
        <v>106</v>
      </c>
      <c r="Y50" s="244"/>
      <c r="Z50" s="244"/>
      <c r="AA50" s="244">
        <f t="shared" si="20"/>
        <v>626</v>
      </c>
      <c r="AB50" s="244">
        <f t="shared" si="22"/>
        <v>626</v>
      </c>
      <c r="AC50" s="244">
        <v>2</v>
      </c>
      <c r="AD50" s="244"/>
      <c r="AE50" s="244"/>
      <c r="AF50" s="244"/>
      <c r="AG50" s="244"/>
      <c r="AH50" s="244"/>
      <c r="AI50" s="244"/>
      <c r="AJ50" s="244"/>
      <c r="AK50"/>
      <c r="AL50"/>
    </row>
    <row r="51" s="224" customFormat="1" ht="20.1" customHeight="1" spans="1:38">
      <c r="A51" s="257"/>
      <c r="B51" s="257"/>
      <c r="C51" s="244" t="s">
        <v>145</v>
      </c>
      <c r="D51" s="244" t="s">
        <v>98</v>
      </c>
      <c r="E51" s="244">
        <v>24</v>
      </c>
      <c r="F51" s="244">
        <v>257</v>
      </c>
      <c r="G51" s="244">
        <v>0</v>
      </c>
      <c r="H51" s="244">
        <f t="shared" si="10"/>
        <v>257</v>
      </c>
      <c r="I51" s="244">
        <v>24</v>
      </c>
      <c r="J51" s="244">
        <v>15.4</v>
      </c>
      <c r="K51" s="244">
        <f t="shared" si="23"/>
        <v>3957.8</v>
      </c>
      <c r="L51" s="244">
        <v>0</v>
      </c>
      <c r="M51" s="244">
        <f t="shared" si="13"/>
        <v>3957.8</v>
      </c>
      <c r="N51" s="244" t="s">
        <v>152</v>
      </c>
      <c r="O51" s="244"/>
      <c r="P51" s="244"/>
      <c r="Q51" s="244"/>
      <c r="R51" s="244"/>
      <c r="S51" s="244"/>
      <c r="T51" s="244">
        <v>8.6</v>
      </c>
      <c r="U51" s="244">
        <f t="shared" si="24"/>
        <v>2210.2</v>
      </c>
      <c r="V51" s="244">
        <v>0</v>
      </c>
      <c r="W51" s="244">
        <f t="shared" si="17"/>
        <v>2210.2</v>
      </c>
      <c r="X51" s="245" t="s">
        <v>106</v>
      </c>
      <c r="Y51" s="244">
        <v>26</v>
      </c>
      <c r="Z51" s="244"/>
      <c r="AA51" s="244">
        <f t="shared" si="20"/>
        <v>514</v>
      </c>
      <c r="AB51" s="244">
        <f t="shared" si="22"/>
        <v>514</v>
      </c>
      <c r="AC51" s="244">
        <v>2</v>
      </c>
      <c r="AD51" s="244"/>
      <c r="AE51" s="244"/>
      <c r="AF51" s="244"/>
      <c r="AG51" s="244"/>
      <c r="AH51" s="244"/>
      <c r="AI51" s="244"/>
      <c r="AJ51" s="244"/>
      <c r="AK51"/>
      <c r="AL51"/>
    </row>
    <row r="52" s="224" customFormat="1" ht="20.1" customHeight="1" spans="1:38">
      <c r="A52" s="257"/>
      <c r="B52" s="257"/>
      <c r="C52" s="244" t="s">
        <v>167</v>
      </c>
      <c r="D52" s="244" t="s">
        <v>98</v>
      </c>
      <c r="E52" s="244">
        <v>24</v>
      </c>
      <c r="F52" s="244">
        <v>274</v>
      </c>
      <c r="G52" s="244">
        <v>0</v>
      </c>
      <c r="H52" s="244">
        <f t="shared" si="10"/>
        <v>274</v>
      </c>
      <c r="I52" s="244">
        <v>24</v>
      </c>
      <c r="J52" s="244">
        <v>9</v>
      </c>
      <c r="K52" s="244">
        <f t="shared" si="23"/>
        <v>2466</v>
      </c>
      <c r="L52" s="244">
        <v>0</v>
      </c>
      <c r="M52" s="244">
        <f t="shared" si="13"/>
        <v>2466</v>
      </c>
      <c r="N52" s="244" t="s">
        <v>144</v>
      </c>
      <c r="O52" s="244">
        <v>4</v>
      </c>
      <c r="P52" s="244">
        <f>F52*O52</f>
        <v>1096</v>
      </c>
      <c r="Q52" s="244">
        <v>0</v>
      </c>
      <c r="R52" s="244">
        <f>Q52+P52</f>
        <v>1096</v>
      </c>
      <c r="S52" s="244" t="s">
        <v>144</v>
      </c>
      <c r="T52" s="244">
        <v>9</v>
      </c>
      <c r="U52" s="244">
        <f t="shared" si="24"/>
        <v>2466</v>
      </c>
      <c r="V52" s="244">
        <v>0</v>
      </c>
      <c r="W52" s="244">
        <f t="shared" si="17"/>
        <v>2466</v>
      </c>
      <c r="X52" s="245" t="s">
        <v>106</v>
      </c>
      <c r="Y52" s="244"/>
      <c r="Z52" s="244"/>
      <c r="AA52" s="244">
        <f t="shared" si="20"/>
        <v>548</v>
      </c>
      <c r="AB52" s="244">
        <f t="shared" si="22"/>
        <v>548</v>
      </c>
      <c r="AC52" s="244">
        <v>1</v>
      </c>
      <c r="AD52" s="244">
        <v>25</v>
      </c>
      <c r="AE52" s="244"/>
      <c r="AF52" s="244">
        <v>74</v>
      </c>
      <c r="AG52" s="244">
        <v>406</v>
      </c>
      <c r="AH52" s="244"/>
      <c r="AI52" s="244"/>
      <c r="AJ52" s="244"/>
      <c r="AK52"/>
      <c r="AL52"/>
    </row>
    <row r="53" s="227" customFormat="1" ht="20.1" customHeight="1" spans="1:38">
      <c r="A53" s="257"/>
      <c r="B53" s="257"/>
      <c r="C53" s="244" t="s">
        <v>168</v>
      </c>
      <c r="D53" s="244" t="s">
        <v>98</v>
      </c>
      <c r="E53" s="244">
        <v>24</v>
      </c>
      <c r="F53" s="244">
        <v>366</v>
      </c>
      <c r="G53" s="244">
        <v>0</v>
      </c>
      <c r="H53" s="244">
        <f t="shared" si="10"/>
        <v>366</v>
      </c>
      <c r="I53" s="244">
        <v>24</v>
      </c>
      <c r="J53" s="244">
        <v>9</v>
      </c>
      <c r="K53" s="244">
        <f t="shared" si="23"/>
        <v>3294</v>
      </c>
      <c r="L53" s="244">
        <v>0</v>
      </c>
      <c r="M53" s="244">
        <f t="shared" si="13"/>
        <v>3294</v>
      </c>
      <c r="N53" s="244" t="s">
        <v>144</v>
      </c>
      <c r="O53" s="244">
        <v>4</v>
      </c>
      <c r="P53" s="244">
        <f>F53*O53</f>
        <v>1464</v>
      </c>
      <c r="Q53" s="244">
        <v>0</v>
      </c>
      <c r="R53" s="244">
        <f>Q53+P53</f>
        <v>1464</v>
      </c>
      <c r="S53" s="244" t="s">
        <v>144</v>
      </c>
      <c r="T53" s="244">
        <v>9</v>
      </c>
      <c r="U53" s="244">
        <f t="shared" si="24"/>
        <v>3294</v>
      </c>
      <c r="V53" s="244">
        <v>0</v>
      </c>
      <c r="W53" s="244">
        <f t="shared" si="17"/>
        <v>3294</v>
      </c>
      <c r="X53" s="245" t="s">
        <v>106</v>
      </c>
      <c r="Y53" s="244"/>
      <c r="Z53" s="244"/>
      <c r="AA53" s="244">
        <f t="shared" si="20"/>
        <v>732</v>
      </c>
      <c r="AB53" s="244">
        <f t="shared" si="22"/>
        <v>732</v>
      </c>
      <c r="AC53" s="244"/>
      <c r="AD53" s="244">
        <v>8</v>
      </c>
      <c r="AE53" s="244"/>
      <c r="AF53" s="244">
        <v>60</v>
      </c>
      <c r="AG53" s="244">
        <v>255</v>
      </c>
      <c r="AH53" s="244"/>
      <c r="AI53" s="244"/>
      <c r="AJ53" s="244"/>
      <c r="AK53"/>
      <c r="AL53"/>
    </row>
    <row r="54" s="224" customFormat="1" ht="20.1" customHeight="1" spans="1:38">
      <c r="A54" s="257">
        <v>16</v>
      </c>
      <c r="B54" s="257" t="s">
        <v>169</v>
      </c>
      <c r="C54" s="244" t="s">
        <v>170</v>
      </c>
      <c r="D54" s="244" t="s">
        <v>98</v>
      </c>
      <c r="E54" s="244">
        <v>20</v>
      </c>
      <c r="F54" s="244">
        <v>395</v>
      </c>
      <c r="G54" s="244">
        <v>0</v>
      </c>
      <c r="H54" s="244">
        <f t="shared" si="10"/>
        <v>395</v>
      </c>
      <c r="I54" s="244">
        <v>20</v>
      </c>
      <c r="J54" s="244">
        <v>12</v>
      </c>
      <c r="K54" s="244">
        <f t="shared" si="23"/>
        <v>4740</v>
      </c>
      <c r="L54" s="244">
        <v>0</v>
      </c>
      <c r="M54" s="244">
        <f t="shared" si="13"/>
        <v>4740</v>
      </c>
      <c r="N54" s="244" t="s">
        <v>152</v>
      </c>
      <c r="O54" s="244"/>
      <c r="P54" s="244"/>
      <c r="Q54" s="244"/>
      <c r="R54" s="244"/>
      <c r="S54" s="244"/>
      <c r="T54" s="244">
        <v>8</v>
      </c>
      <c r="U54" s="244">
        <f t="shared" si="24"/>
        <v>3160</v>
      </c>
      <c r="V54" s="244">
        <v>0</v>
      </c>
      <c r="W54" s="244">
        <f t="shared" si="17"/>
        <v>3160</v>
      </c>
      <c r="X54" s="244" t="s">
        <v>171</v>
      </c>
      <c r="Y54" s="244">
        <v>24</v>
      </c>
      <c r="Z54" s="244"/>
      <c r="AA54" s="244">
        <f t="shared" si="20"/>
        <v>790</v>
      </c>
      <c r="AB54" s="244">
        <f t="shared" si="22"/>
        <v>790</v>
      </c>
      <c r="AC54" s="244">
        <v>2</v>
      </c>
      <c r="AD54" s="244"/>
      <c r="AE54" s="244"/>
      <c r="AF54" s="244">
        <v>204</v>
      </c>
      <c r="AG54" s="244"/>
      <c r="AH54" s="244"/>
      <c r="AI54" s="244"/>
      <c r="AJ54" s="244"/>
      <c r="AK54"/>
      <c r="AL54"/>
    </row>
    <row r="55" s="224" customFormat="1" ht="20.1" customHeight="1" spans="1:38">
      <c r="A55" s="257">
        <v>17</v>
      </c>
      <c r="B55" s="257" t="s">
        <v>172</v>
      </c>
      <c r="C55" s="244" t="s">
        <v>154</v>
      </c>
      <c r="D55" s="244" t="s">
        <v>98</v>
      </c>
      <c r="E55" s="244">
        <v>24</v>
      </c>
      <c r="F55" s="244">
        <v>290</v>
      </c>
      <c r="G55" s="244">
        <v>0</v>
      </c>
      <c r="H55" s="244">
        <f t="shared" si="10"/>
        <v>290</v>
      </c>
      <c r="I55" s="244">
        <v>24</v>
      </c>
      <c r="J55" s="244">
        <v>15.4</v>
      </c>
      <c r="K55" s="244">
        <f t="shared" si="23"/>
        <v>4466</v>
      </c>
      <c r="L55" s="244">
        <v>0</v>
      </c>
      <c r="M55" s="244">
        <f t="shared" si="13"/>
        <v>4466</v>
      </c>
      <c r="N55" s="244" t="s">
        <v>152</v>
      </c>
      <c r="O55" s="244"/>
      <c r="P55" s="244"/>
      <c r="Q55" s="244"/>
      <c r="R55" s="244"/>
      <c r="S55" s="244"/>
      <c r="T55" s="244">
        <v>8.6</v>
      </c>
      <c r="U55" s="244">
        <f t="shared" si="24"/>
        <v>2494</v>
      </c>
      <c r="V55" s="244">
        <v>0</v>
      </c>
      <c r="W55" s="244">
        <f t="shared" si="17"/>
        <v>2494</v>
      </c>
      <c r="X55" s="244" t="s">
        <v>171</v>
      </c>
      <c r="Y55" s="244"/>
      <c r="Z55" s="244">
        <v>420</v>
      </c>
      <c r="AA55" s="244">
        <f t="shared" si="20"/>
        <v>580</v>
      </c>
      <c r="AB55" s="244">
        <f t="shared" si="22"/>
        <v>580</v>
      </c>
      <c r="AC55" s="244">
        <v>1</v>
      </c>
      <c r="AD55" s="244">
        <v>20</v>
      </c>
      <c r="AE55" s="244"/>
      <c r="AF55" s="244">
        <v>79</v>
      </c>
      <c r="AG55" s="244"/>
      <c r="AH55" s="244"/>
      <c r="AI55" s="244"/>
      <c r="AJ55" s="244"/>
      <c r="AK55"/>
      <c r="AL55"/>
    </row>
    <row r="56" s="227" customFormat="1" ht="20.1" customHeight="1" spans="1:38">
      <c r="A56" s="257">
        <v>18</v>
      </c>
      <c r="B56" s="257" t="s">
        <v>173</v>
      </c>
      <c r="C56" s="244" t="s">
        <v>174</v>
      </c>
      <c r="D56" s="244" t="s">
        <v>98</v>
      </c>
      <c r="E56" s="244">
        <v>20</v>
      </c>
      <c r="F56" s="244">
        <v>485</v>
      </c>
      <c r="G56" s="244">
        <v>0</v>
      </c>
      <c r="H56" s="244">
        <f t="shared" si="10"/>
        <v>485</v>
      </c>
      <c r="I56" s="244">
        <v>20</v>
      </c>
      <c r="J56" s="244">
        <v>12</v>
      </c>
      <c r="K56" s="244">
        <f t="shared" si="23"/>
        <v>5820</v>
      </c>
      <c r="L56" s="244">
        <v>0</v>
      </c>
      <c r="M56" s="244">
        <f t="shared" si="13"/>
        <v>5820</v>
      </c>
      <c r="N56" s="244" t="s">
        <v>152</v>
      </c>
      <c r="O56" s="244"/>
      <c r="P56" s="244"/>
      <c r="Q56" s="244"/>
      <c r="R56" s="244"/>
      <c r="S56" s="244"/>
      <c r="T56" s="244">
        <v>8</v>
      </c>
      <c r="U56" s="244">
        <f t="shared" si="24"/>
        <v>3880</v>
      </c>
      <c r="V56" s="244">
        <v>0</v>
      </c>
      <c r="W56" s="244">
        <f t="shared" si="17"/>
        <v>3880</v>
      </c>
      <c r="X56" s="244" t="s">
        <v>106</v>
      </c>
      <c r="Y56" s="244"/>
      <c r="Z56" s="244"/>
      <c r="AA56" s="244">
        <f t="shared" si="20"/>
        <v>970</v>
      </c>
      <c r="AB56" s="244">
        <f t="shared" si="22"/>
        <v>970</v>
      </c>
      <c r="AC56" s="244">
        <v>2</v>
      </c>
      <c r="AD56" s="244"/>
      <c r="AE56" s="244"/>
      <c r="AF56" s="244">
        <v>324</v>
      </c>
      <c r="AG56" s="244"/>
      <c r="AH56" s="244"/>
      <c r="AI56" s="244"/>
      <c r="AJ56" s="244"/>
      <c r="AK56"/>
      <c r="AL56"/>
    </row>
    <row r="57" s="224" customFormat="1" ht="20.1" customHeight="1" spans="1:38">
      <c r="A57" s="257">
        <v>19</v>
      </c>
      <c r="B57" s="257" t="s">
        <v>175</v>
      </c>
      <c r="C57" s="244" t="s">
        <v>151</v>
      </c>
      <c r="D57" s="244" t="s">
        <v>98</v>
      </c>
      <c r="E57" s="244">
        <v>20</v>
      </c>
      <c r="F57" s="244">
        <v>390</v>
      </c>
      <c r="G57" s="244">
        <v>0</v>
      </c>
      <c r="H57" s="244">
        <f t="shared" si="10"/>
        <v>390</v>
      </c>
      <c r="I57" s="244">
        <v>20</v>
      </c>
      <c r="J57" s="244">
        <v>12</v>
      </c>
      <c r="K57" s="244">
        <f t="shared" si="23"/>
        <v>4680</v>
      </c>
      <c r="L57" s="244">
        <v>0</v>
      </c>
      <c r="M57" s="244">
        <f t="shared" si="13"/>
        <v>4680</v>
      </c>
      <c r="N57" s="244" t="s">
        <v>152</v>
      </c>
      <c r="O57" s="244"/>
      <c r="P57" s="244"/>
      <c r="Q57" s="244"/>
      <c r="R57" s="244"/>
      <c r="S57" s="244"/>
      <c r="T57" s="244">
        <v>8</v>
      </c>
      <c r="U57" s="244">
        <f t="shared" si="24"/>
        <v>3120</v>
      </c>
      <c r="V57" s="244">
        <v>0</v>
      </c>
      <c r="W57" s="244">
        <f t="shared" si="17"/>
        <v>3120</v>
      </c>
      <c r="X57" s="244" t="s">
        <v>106</v>
      </c>
      <c r="Y57" s="244"/>
      <c r="Z57" s="244">
        <v>25</v>
      </c>
      <c r="AA57" s="244">
        <f t="shared" si="20"/>
        <v>780</v>
      </c>
      <c r="AB57" s="244">
        <f t="shared" si="22"/>
        <v>780</v>
      </c>
      <c r="AC57" s="244">
        <v>2</v>
      </c>
      <c r="AD57" s="244">
        <v>12</v>
      </c>
      <c r="AE57" s="244"/>
      <c r="AF57" s="244">
        <v>120</v>
      </c>
      <c r="AG57" s="244">
        <v>120</v>
      </c>
      <c r="AH57" s="244"/>
      <c r="AI57" s="244"/>
      <c r="AJ57" s="244"/>
      <c r="AK57"/>
      <c r="AL57"/>
    </row>
    <row r="58" s="224" customFormat="1" ht="20.1" customHeight="1" spans="1:38">
      <c r="A58" s="257">
        <v>20</v>
      </c>
      <c r="B58" s="257" t="s">
        <v>176</v>
      </c>
      <c r="C58" s="244" t="s">
        <v>177</v>
      </c>
      <c r="D58" s="244" t="s">
        <v>98</v>
      </c>
      <c r="E58" s="244">
        <v>20</v>
      </c>
      <c r="F58" s="244">
        <v>244</v>
      </c>
      <c r="G58" s="244">
        <v>0</v>
      </c>
      <c r="H58" s="244">
        <f t="shared" si="10"/>
        <v>244</v>
      </c>
      <c r="I58" s="244">
        <v>20</v>
      </c>
      <c r="J58" s="244">
        <v>14</v>
      </c>
      <c r="K58" s="244">
        <f t="shared" ref="K58:K63" si="25">F58*J58</f>
        <v>3416</v>
      </c>
      <c r="L58" s="244">
        <v>0</v>
      </c>
      <c r="M58" s="244">
        <f t="shared" si="13"/>
        <v>3416</v>
      </c>
      <c r="N58" s="244" t="s">
        <v>152</v>
      </c>
      <c r="O58" s="244"/>
      <c r="P58" s="244"/>
      <c r="Q58" s="244"/>
      <c r="R58" s="244"/>
      <c r="S58" s="244"/>
      <c r="T58" s="244">
        <v>6</v>
      </c>
      <c r="U58" s="244">
        <f t="shared" ref="U58:U63" si="26">F58*T58</f>
        <v>1464</v>
      </c>
      <c r="V58" s="244">
        <v>0</v>
      </c>
      <c r="W58" s="244">
        <f t="shared" si="17"/>
        <v>1464</v>
      </c>
      <c r="X58" s="244" t="s">
        <v>106</v>
      </c>
      <c r="Y58" s="244"/>
      <c r="Z58" s="244"/>
      <c r="AA58" s="244">
        <f t="shared" ref="AA58:AA63" si="27">H58*2</f>
        <v>488</v>
      </c>
      <c r="AB58" s="244">
        <f t="shared" si="22"/>
        <v>488</v>
      </c>
      <c r="AC58" s="244">
        <v>2</v>
      </c>
      <c r="AD58" s="244">
        <v>8</v>
      </c>
      <c r="AE58" s="244"/>
      <c r="AF58" s="244">
        <v>12</v>
      </c>
      <c r="AG58" s="244">
        <v>6</v>
      </c>
      <c r="AH58" s="244"/>
      <c r="AI58" s="244"/>
      <c r="AJ58" s="244"/>
      <c r="AK58"/>
      <c r="AL58"/>
    </row>
    <row r="59" s="224" customFormat="1" ht="20.1" customHeight="1" spans="1:38">
      <c r="A59" s="257"/>
      <c r="B59" s="257"/>
      <c r="C59" s="244" t="s">
        <v>178</v>
      </c>
      <c r="D59" s="244" t="s">
        <v>98</v>
      </c>
      <c r="E59" s="244">
        <v>20</v>
      </c>
      <c r="F59" s="244">
        <v>206</v>
      </c>
      <c r="G59" s="244">
        <v>0</v>
      </c>
      <c r="H59" s="244">
        <f t="shared" si="10"/>
        <v>206</v>
      </c>
      <c r="I59" s="244">
        <v>20</v>
      </c>
      <c r="J59" s="244">
        <v>14</v>
      </c>
      <c r="K59" s="244">
        <f t="shared" si="25"/>
        <v>2884</v>
      </c>
      <c r="L59" s="244">
        <v>0</v>
      </c>
      <c r="M59" s="244">
        <f t="shared" si="13"/>
        <v>2884</v>
      </c>
      <c r="N59" s="244" t="s">
        <v>152</v>
      </c>
      <c r="O59" s="244"/>
      <c r="P59" s="244"/>
      <c r="Q59" s="244"/>
      <c r="R59" s="244"/>
      <c r="S59" s="244"/>
      <c r="T59" s="244">
        <v>6</v>
      </c>
      <c r="U59" s="244">
        <f t="shared" si="26"/>
        <v>1236</v>
      </c>
      <c r="V59" s="244">
        <v>0</v>
      </c>
      <c r="W59" s="244">
        <f t="shared" si="17"/>
        <v>1236</v>
      </c>
      <c r="X59" s="244" t="s">
        <v>106</v>
      </c>
      <c r="Y59" s="244"/>
      <c r="Z59" s="244"/>
      <c r="AA59" s="244">
        <f t="shared" si="27"/>
        <v>412</v>
      </c>
      <c r="AB59" s="244">
        <f t="shared" si="22"/>
        <v>412</v>
      </c>
      <c r="AC59" s="244">
        <v>1</v>
      </c>
      <c r="AD59" s="244">
        <v>4</v>
      </c>
      <c r="AE59" s="244"/>
      <c r="AF59" s="244"/>
      <c r="AG59" s="244">
        <v>3</v>
      </c>
      <c r="AH59" s="244"/>
      <c r="AI59" s="244"/>
      <c r="AJ59" s="244"/>
      <c r="AK59"/>
      <c r="AL59"/>
    </row>
    <row r="60" s="224" customFormat="1" ht="20.1" customHeight="1" spans="1:38">
      <c r="A60" s="257">
        <v>21</v>
      </c>
      <c r="B60" s="257" t="s">
        <v>179</v>
      </c>
      <c r="C60" s="244" t="s">
        <v>180</v>
      </c>
      <c r="D60" s="244" t="s">
        <v>98</v>
      </c>
      <c r="E60" s="244">
        <v>20</v>
      </c>
      <c r="F60" s="244">
        <v>214</v>
      </c>
      <c r="G60" s="244">
        <v>0</v>
      </c>
      <c r="H60" s="244">
        <f t="shared" si="10"/>
        <v>214</v>
      </c>
      <c r="I60" s="244">
        <v>20</v>
      </c>
      <c r="J60" s="244">
        <v>14</v>
      </c>
      <c r="K60" s="244">
        <f t="shared" si="25"/>
        <v>2996</v>
      </c>
      <c r="L60" s="244">
        <v>0</v>
      </c>
      <c r="M60" s="244">
        <f t="shared" si="13"/>
        <v>2996</v>
      </c>
      <c r="N60" s="244" t="s">
        <v>144</v>
      </c>
      <c r="O60" s="244"/>
      <c r="P60" s="244"/>
      <c r="Q60" s="244"/>
      <c r="R60" s="244"/>
      <c r="S60" s="244"/>
      <c r="T60" s="244">
        <v>6</v>
      </c>
      <c r="U60" s="244">
        <f t="shared" si="26"/>
        <v>1284</v>
      </c>
      <c r="V60" s="244">
        <v>0</v>
      </c>
      <c r="W60" s="244">
        <f t="shared" si="17"/>
        <v>1284</v>
      </c>
      <c r="X60" s="244" t="s">
        <v>106</v>
      </c>
      <c r="Y60" s="244">
        <v>144</v>
      </c>
      <c r="Z60" s="244"/>
      <c r="AA60" s="244">
        <f t="shared" si="27"/>
        <v>428</v>
      </c>
      <c r="AB60" s="244">
        <f t="shared" si="22"/>
        <v>428</v>
      </c>
      <c r="AC60" s="244">
        <v>2</v>
      </c>
      <c r="AD60" s="244"/>
      <c r="AE60" s="244"/>
      <c r="AF60" s="244">
        <v>11</v>
      </c>
      <c r="AG60" s="244"/>
      <c r="AH60" s="244"/>
      <c r="AI60" s="244"/>
      <c r="AJ60" s="244"/>
      <c r="AK60"/>
      <c r="AL60"/>
    </row>
    <row r="61" s="227" customFormat="1" ht="20.1" customHeight="1" spans="1:38">
      <c r="A61" s="257"/>
      <c r="B61" s="257"/>
      <c r="C61" s="244" t="s">
        <v>181</v>
      </c>
      <c r="D61" s="244" t="s">
        <v>98</v>
      </c>
      <c r="E61" s="244">
        <v>20</v>
      </c>
      <c r="F61" s="244">
        <v>270</v>
      </c>
      <c r="G61" s="244">
        <v>0</v>
      </c>
      <c r="H61" s="244">
        <f t="shared" si="10"/>
        <v>270</v>
      </c>
      <c r="I61" s="244">
        <v>20</v>
      </c>
      <c r="J61" s="244">
        <v>14</v>
      </c>
      <c r="K61" s="244">
        <f t="shared" si="25"/>
        <v>3780</v>
      </c>
      <c r="L61" s="244">
        <v>0</v>
      </c>
      <c r="M61" s="244">
        <f t="shared" si="13"/>
        <v>3780</v>
      </c>
      <c r="N61" s="244" t="s">
        <v>144</v>
      </c>
      <c r="O61" s="244"/>
      <c r="P61" s="244"/>
      <c r="Q61" s="244"/>
      <c r="R61" s="244"/>
      <c r="S61" s="244"/>
      <c r="T61" s="244">
        <v>6</v>
      </c>
      <c r="U61" s="244">
        <f t="shared" si="26"/>
        <v>1620</v>
      </c>
      <c r="V61" s="244">
        <v>0</v>
      </c>
      <c r="W61" s="244">
        <f t="shared" si="17"/>
        <v>1620</v>
      </c>
      <c r="X61" s="244" t="s">
        <v>106</v>
      </c>
      <c r="Y61" s="244">
        <v>245</v>
      </c>
      <c r="Z61" s="244"/>
      <c r="AA61" s="244">
        <f t="shared" si="27"/>
        <v>540</v>
      </c>
      <c r="AB61" s="244">
        <f t="shared" si="22"/>
        <v>540</v>
      </c>
      <c r="AC61" s="244">
        <v>2</v>
      </c>
      <c r="AD61" s="244"/>
      <c r="AE61" s="244"/>
      <c r="AF61" s="244"/>
      <c r="AG61" s="244"/>
      <c r="AH61" s="244"/>
      <c r="AI61" s="244"/>
      <c r="AJ61" s="244"/>
      <c r="AK61"/>
      <c r="AL61"/>
    </row>
    <row r="62" s="224" customFormat="1" ht="20.1" customHeight="1" spans="1:38">
      <c r="A62" s="257">
        <v>22</v>
      </c>
      <c r="B62" s="257" t="s">
        <v>182</v>
      </c>
      <c r="C62" s="244" t="s">
        <v>183</v>
      </c>
      <c r="D62" s="244" t="s">
        <v>98</v>
      </c>
      <c r="E62" s="244">
        <v>20</v>
      </c>
      <c r="F62" s="244">
        <v>232</v>
      </c>
      <c r="G62" s="244">
        <v>0</v>
      </c>
      <c r="H62" s="244">
        <f t="shared" si="10"/>
        <v>232</v>
      </c>
      <c r="I62" s="244">
        <v>14</v>
      </c>
      <c r="J62" s="244">
        <v>9</v>
      </c>
      <c r="K62" s="244">
        <f t="shared" si="25"/>
        <v>2088</v>
      </c>
      <c r="L62" s="244">
        <v>0</v>
      </c>
      <c r="M62" s="244">
        <f t="shared" si="13"/>
        <v>2088</v>
      </c>
      <c r="N62" s="244" t="s">
        <v>144</v>
      </c>
      <c r="O62" s="244"/>
      <c r="P62" s="244"/>
      <c r="Q62" s="244"/>
      <c r="R62" s="244"/>
      <c r="S62" s="244"/>
      <c r="T62" s="244">
        <v>5</v>
      </c>
      <c r="U62" s="244">
        <f t="shared" si="26"/>
        <v>1160</v>
      </c>
      <c r="V62" s="244">
        <v>0</v>
      </c>
      <c r="W62" s="244">
        <f t="shared" si="17"/>
        <v>1160</v>
      </c>
      <c r="X62" s="244" t="s">
        <v>106</v>
      </c>
      <c r="Y62" s="244"/>
      <c r="Z62" s="244"/>
      <c r="AA62" s="244">
        <f t="shared" si="27"/>
        <v>464</v>
      </c>
      <c r="AB62" s="244">
        <f t="shared" si="22"/>
        <v>464</v>
      </c>
      <c r="AC62" s="244">
        <v>1</v>
      </c>
      <c r="AD62" s="244"/>
      <c r="AE62" s="244"/>
      <c r="AF62" s="244">
        <v>19</v>
      </c>
      <c r="AG62" s="244"/>
      <c r="AH62" s="244"/>
      <c r="AI62" s="244"/>
      <c r="AJ62" s="244"/>
      <c r="AK62"/>
      <c r="AL62"/>
    </row>
    <row r="63" s="224" customFormat="1" ht="20.1" customHeight="1" spans="1:38">
      <c r="A63" s="257"/>
      <c r="B63" s="257"/>
      <c r="C63" s="244" t="s">
        <v>184</v>
      </c>
      <c r="D63" s="244" t="s">
        <v>98</v>
      </c>
      <c r="E63" s="244">
        <v>20</v>
      </c>
      <c r="F63" s="244">
        <v>134</v>
      </c>
      <c r="G63" s="244">
        <v>8.8</v>
      </c>
      <c r="H63" s="244">
        <f t="shared" si="10"/>
        <v>142.8</v>
      </c>
      <c r="I63" s="244">
        <v>14</v>
      </c>
      <c r="J63" s="244">
        <v>9</v>
      </c>
      <c r="K63" s="244">
        <f t="shared" si="25"/>
        <v>1206</v>
      </c>
      <c r="L63" s="244">
        <f>G63*7</f>
        <v>61.6</v>
      </c>
      <c r="M63" s="244">
        <f t="shared" si="13"/>
        <v>1267.6</v>
      </c>
      <c r="N63" s="245" t="s">
        <v>185</v>
      </c>
      <c r="O63" s="244"/>
      <c r="P63" s="244"/>
      <c r="Q63" s="244"/>
      <c r="R63" s="244"/>
      <c r="S63" s="244"/>
      <c r="T63" s="244">
        <v>5</v>
      </c>
      <c r="U63" s="244">
        <f t="shared" si="26"/>
        <v>670</v>
      </c>
      <c r="V63" s="244">
        <f>G63*2</f>
        <v>17.6</v>
      </c>
      <c r="W63" s="244">
        <f t="shared" si="17"/>
        <v>687.6</v>
      </c>
      <c r="X63" s="244" t="s">
        <v>186</v>
      </c>
      <c r="Y63" s="244"/>
      <c r="Z63" s="244"/>
      <c r="AA63" s="244">
        <f t="shared" si="27"/>
        <v>285.6</v>
      </c>
      <c r="AB63" s="244">
        <f t="shared" si="22"/>
        <v>285.6</v>
      </c>
      <c r="AC63" s="244">
        <v>1</v>
      </c>
      <c r="AD63" s="244"/>
      <c r="AE63" s="244"/>
      <c r="AF63" s="244">
        <v>103</v>
      </c>
      <c r="AG63" s="244"/>
      <c r="AH63" s="244"/>
      <c r="AI63" s="244"/>
      <c r="AJ63" s="244"/>
      <c r="AK63"/>
      <c r="AL63"/>
    </row>
    <row r="64" s="224" customFormat="1" ht="20.1" customHeight="1" spans="1:38">
      <c r="A64" s="257">
        <v>23</v>
      </c>
      <c r="B64" s="257" t="s">
        <v>187</v>
      </c>
      <c r="C64" s="257" t="s">
        <v>159</v>
      </c>
      <c r="D64" s="244" t="s">
        <v>98</v>
      </c>
      <c r="E64" s="244">
        <v>12</v>
      </c>
      <c r="F64" s="244">
        <v>260</v>
      </c>
      <c r="G64" s="244">
        <v>0</v>
      </c>
      <c r="H64" s="244">
        <f t="shared" si="10"/>
        <v>260</v>
      </c>
      <c r="I64" s="244">
        <v>12</v>
      </c>
      <c r="J64" s="244">
        <v>7</v>
      </c>
      <c r="K64" s="244">
        <f t="shared" ref="K64:K69" si="28">J64*F64</f>
        <v>1820</v>
      </c>
      <c r="L64" s="244">
        <v>0</v>
      </c>
      <c r="M64" s="244">
        <f t="shared" si="13"/>
        <v>1820</v>
      </c>
      <c r="N64" s="244" t="s">
        <v>152</v>
      </c>
      <c r="O64" s="244"/>
      <c r="P64" s="244"/>
      <c r="Q64" s="244"/>
      <c r="R64" s="244"/>
      <c r="S64" s="244"/>
      <c r="T64" s="244">
        <v>5</v>
      </c>
      <c r="U64" s="244">
        <f t="shared" ref="U64:U69" si="29">T64*F64</f>
        <v>1300</v>
      </c>
      <c r="V64" s="244">
        <v>0</v>
      </c>
      <c r="W64" s="244">
        <f t="shared" si="17"/>
        <v>1300</v>
      </c>
      <c r="X64" s="244" t="s">
        <v>171</v>
      </c>
      <c r="Y64" s="244"/>
      <c r="Z64" s="244"/>
      <c r="AA64" s="244">
        <f t="shared" ref="AA64:AA68" si="30">F64*2</f>
        <v>520</v>
      </c>
      <c r="AB64" s="244">
        <f t="shared" si="22"/>
        <v>520</v>
      </c>
      <c r="AC64" s="244">
        <v>2</v>
      </c>
      <c r="AD64" s="244"/>
      <c r="AE64" s="244"/>
      <c r="AF64" s="244"/>
      <c r="AG64" s="244"/>
      <c r="AH64" s="244"/>
      <c r="AI64" s="244"/>
      <c r="AJ64" s="244"/>
      <c r="AK64"/>
      <c r="AL64"/>
    </row>
    <row r="65" s="224" customFormat="1" ht="20.1" customHeight="1" spans="1:38">
      <c r="A65" s="257"/>
      <c r="B65" s="257"/>
      <c r="C65" s="257" t="s">
        <v>160</v>
      </c>
      <c r="D65" s="244" t="s">
        <v>98</v>
      </c>
      <c r="E65" s="244">
        <v>12</v>
      </c>
      <c r="F65" s="244">
        <v>277</v>
      </c>
      <c r="G65" s="244">
        <v>0</v>
      </c>
      <c r="H65" s="244">
        <v>277</v>
      </c>
      <c r="I65" s="244">
        <v>12</v>
      </c>
      <c r="J65" s="244">
        <v>7</v>
      </c>
      <c r="K65" s="244">
        <v>1939</v>
      </c>
      <c r="L65" s="244">
        <v>0</v>
      </c>
      <c r="M65" s="244">
        <f t="shared" si="13"/>
        <v>1939</v>
      </c>
      <c r="N65" s="244" t="s">
        <v>152</v>
      </c>
      <c r="O65" s="244"/>
      <c r="P65" s="244"/>
      <c r="Q65" s="244"/>
      <c r="R65" s="244"/>
      <c r="S65" s="244"/>
      <c r="T65" s="244">
        <v>5</v>
      </c>
      <c r="U65" s="244">
        <v>1385</v>
      </c>
      <c r="V65" s="244">
        <v>0</v>
      </c>
      <c r="W65" s="244">
        <v>1385</v>
      </c>
      <c r="X65" s="244" t="s">
        <v>120</v>
      </c>
      <c r="Y65" s="244"/>
      <c r="Z65" s="244"/>
      <c r="AA65" s="244">
        <v>554</v>
      </c>
      <c r="AB65" s="244">
        <v>554</v>
      </c>
      <c r="AC65" s="244"/>
      <c r="AD65" s="244"/>
      <c r="AE65" s="244"/>
      <c r="AF65" s="244">
        <v>8</v>
      </c>
      <c r="AG65" s="244"/>
      <c r="AH65" s="244"/>
      <c r="AI65" s="244"/>
      <c r="AJ65" s="244"/>
      <c r="AK65"/>
      <c r="AL65"/>
    </row>
    <row r="66" s="227" customFormat="1" ht="20.1" customHeight="1" spans="1:38">
      <c r="A66" s="36">
        <v>24</v>
      </c>
      <c r="B66" s="36" t="s">
        <v>126</v>
      </c>
      <c r="C66" s="36" t="s">
        <v>188</v>
      </c>
      <c r="D66" s="244" t="s">
        <v>98</v>
      </c>
      <c r="E66" s="244">
        <v>24</v>
      </c>
      <c r="F66" s="244">
        <v>185</v>
      </c>
      <c r="G66" s="244">
        <v>0</v>
      </c>
      <c r="H66" s="244">
        <f t="shared" ref="H66:H69" si="31">G66+F66</f>
        <v>185</v>
      </c>
      <c r="I66" s="244">
        <v>24</v>
      </c>
      <c r="J66" s="244">
        <v>15</v>
      </c>
      <c r="K66" s="244">
        <f t="shared" si="28"/>
        <v>2775</v>
      </c>
      <c r="L66" s="244">
        <v>0</v>
      </c>
      <c r="M66" s="244">
        <f t="shared" si="13"/>
        <v>2775</v>
      </c>
      <c r="N66" s="244" t="s">
        <v>144</v>
      </c>
      <c r="O66" s="244"/>
      <c r="P66" s="244"/>
      <c r="Q66" s="244"/>
      <c r="R66" s="244"/>
      <c r="S66" s="244"/>
      <c r="T66" s="244">
        <v>9</v>
      </c>
      <c r="U66" s="244">
        <f t="shared" si="29"/>
        <v>1665</v>
      </c>
      <c r="V66" s="244">
        <v>0</v>
      </c>
      <c r="W66" s="244">
        <f t="shared" ref="W66:W69" si="32">V66+U66</f>
        <v>1665</v>
      </c>
      <c r="X66" s="244" t="s">
        <v>189</v>
      </c>
      <c r="Y66" s="244">
        <v>66</v>
      </c>
      <c r="Z66" s="244"/>
      <c r="AA66" s="244">
        <f t="shared" si="30"/>
        <v>370</v>
      </c>
      <c r="AB66" s="244">
        <f t="shared" ref="AB66:AB69" si="33">H66*2</f>
        <v>370</v>
      </c>
      <c r="AC66" s="244">
        <v>2</v>
      </c>
      <c r="AD66" s="244">
        <v>24</v>
      </c>
      <c r="AE66" s="244"/>
      <c r="AF66" s="244">
        <v>94</v>
      </c>
      <c r="AG66" s="244">
        <v>224</v>
      </c>
      <c r="AH66" s="244"/>
      <c r="AI66" s="250"/>
      <c r="AJ66" s="251"/>
      <c r="AK66"/>
      <c r="AL66"/>
    </row>
    <row r="67" s="224" customFormat="1" ht="20.1" customHeight="1" spans="1:38">
      <c r="A67" s="36">
        <v>25</v>
      </c>
      <c r="B67" s="36" t="s">
        <v>96</v>
      </c>
      <c r="C67" s="257" t="s">
        <v>190</v>
      </c>
      <c r="D67" s="244" t="s">
        <v>98</v>
      </c>
      <c r="E67" s="244">
        <v>32</v>
      </c>
      <c r="F67" s="244">
        <v>145</v>
      </c>
      <c r="G67" s="244">
        <v>0</v>
      </c>
      <c r="H67" s="244">
        <f t="shared" si="31"/>
        <v>145</v>
      </c>
      <c r="I67" s="244">
        <v>29.5</v>
      </c>
      <c r="J67" s="244">
        <v>17</v>
      </c>
      <c r="K67" s="244">
        <f t="shared" si="28"/>
        <v>2465</v>
      </c>
      <c r="L67" s="244">
        <v>0</v>
      </c>
      <c r="M67" s="244">
        <f t="shared" si="13"/>
        <v>2465</v>
      </c>
      <c r="N67" s="244" t="s">
        <v>152</v>
      </c>
      <c r="O67" s="244"/>
      <c r="P67" s="244"/>
      <c r="Q67" s="244"/>
      <c r="R67" s="244"/>
      <c r="S67" s="244"/>
      <c r="T67" s="244">
        <v>12.5</v>
      </c>
      <c r="U67" s="244">
        <f t="shared" si="29"/>
        <v>1812.5</v>
      </c>
      <c r="V67" s="244">
        <v>0</v>
      </c>
      <c r="W67" s="244">
        <f t="shared" si="32"/>
        <v>1812.5</v>
      </c>
      <c r="X67" s="244" t="s">
        <v>106</v>
      </c>
      <c r="Y67" s="244">
        <v>140</v>
      </c>
      <c r="Z67" s="244"/>
      <c r="AA67" s="244">
        <f t="shared" si="30"/>
        <v>290</v>
      </c>
      <c r="AB67" s="244">
        <f t="shared" si="33"/>
        <v>290</v>
      </c>
      <c r="AC67" s="244">
        <v>1</v>
      </c>
      <c r="AD67" s="244">
        <v>16</v>
      </c>
      <c r="AE67" s="244"/>
      <c r="AF67" s="244">
        <v>45</v>
      </c>
      <c r="AG67" s="244"/>
      <c r="AH67" s="244"/>
      <c r="AI67" s="250"/>
      <c r="AJ67" s="251"/>
      <c r="AK67"/>
      <c r="AL67"/>
    </row>
    <row r="68" s="227" customFormat="1" ht="20.1" customHeight="1" spans="1:38">
      <c r="A68" s="257">
        <v>26</v>
      </c>
      <c r="B68" s="257" t="s">
        <v>191</v>
      </c>
      <c r="C68" s="36" t="s">
        <v>192</v>
      </c>
      <c r="D68" s="244" t="s">
        <v>98</v>
      </c>
      <c r="E68" s="244">
        <v>24</v>
      </c>
      <c r="F68" s="244">
        <v>450</v>
      </c>
      <c r="G68" s="244">
        <v>0</v>
      </c>
      <c r="H68" s="244">
        <f t="shared" si="31"/>
        <v>450</v>
      </c>
      <c r="I68" s="244">
        <v>24</v>
      </c>
      <c r="J68" s="244">
        <v>9</v>
      </c>
      <c r="K68" s="244">
        <f t="shared" si="28"/>
        <v>4050</v>
      </c>
      <c r="L68" s="244">
        <v>0</v>
      </c>
      <c r="M68" s="244">
        <f t="shared" si="13"/>
        <v>4050</v>
      </c>
      <c r="N68" s="244" t="s">
        <v>144</v>
      </c>
      <c r="O68" s="244">
        <v>4</v>
      </c>
      <c r="P68" s="244">
        <f>F68*O68</f>
        <v>1800</v>
      </c>
      <c r="Q68" s="244">
        <v>0</v>
      </c>
      <c r="R68" s="244">
        <f>Q68+P68</f>
        <v>1800</v>
      </c>
      <c r="S68" s="244" t="s">
        <v>144</v>
      </c>
      <c r="T68" s="244">
        <v>9</v>
      </c>
      <c r="U68" s="244">
        <f t="shared" si="29"/>
        <v>4050</v>
      </c>
      <c r="V68" s="244">
        <v>0</v>
      </c>
      <c r="W68" s="244">
        <f t="shared" si="32"/>
        <v>4050</v>
      </c>
      <c r="X68" s="244" t="s">
        <v>106</v>
      </c>
      <c r="Y68" s="244"/>
      <c r="Z68" s="244"/>
      <c r="AA68" s="244">
        <f t="shared" si="30"/>
        <v>900</v>
      </c>
      <c r="AB68" s="244">
        <f t="shared" si="33"/>
        <v>900</v>
      </c>
      <c r="AC68" s="244">
        <v>1</v>
      </c>
      <c r="AD68" s="244">
        <v>21</v>
      </c>
      <c r="AE68" s="244"/>
      <c r="AF68" s="244">
        <v>8</v>
      </c>
      <c r="AG68" s="244">
        <v>620</v>
      </c>
      <c r="AH68" s="244"/>
      <c r="AI68" s="250"/>
      <c r="AJ68" s="251"/>
      <c r="AK68"/>
      <c r="AL68"/>
    </row>
    <row r="69" s="224" customFormat="1" ht="20.1" customHeight="1" spans="1:38">
      <c r="A69" s="257">
        <v>27</v>
      </c>
      <c r="B69" s="257" t="s">
        <v>193</v>
      </c>
      <c r="C69" s="36" t="s">
        <v>194</v>
      </c>
      <c r="D69" s="244" t="s">
        <v>98</v>
      </c>
      <c r="E69" s="244">
        <v>20</v>
      </c>
      <c r="F69" s="244">
        <v>630</v>
      </c>
      <c r="G69" s="244">
        <v>344</v>
      </c>
      <c r="H69" s="244">
        <f t="shared" si="31"/>
        <v>974</v>
      </c>
      <c r="I69" s="244">
        <v>17</v>
      </c>
      <c r="J69" s="244">
        <v>12</v>
      </c>
      <c r="K69" s="244">
        <f t="shared" si="28"/>
        <v>7560</v>
      </c>
      <c r="L69" s="244">
        <f>8*G69</f>
        <v>2752</v>
      </c>
      <c r="M69" s="244">
        <f t="shared" si="13"/>
        <v>10312</v>
      </c>
      <c r="N69" s="244" t="s">
        <v>152</v>
      </c>
      <c r="O69" s="244"/>
      <c r="P69" s="244"/>
      <c r="Q69" s="244"/>
      <c r="R69" s="244"/>
      <c r="S69" s="244"/>
      <c r="T69" s="244">
        <v>5</v>
      </c>
      <c r="U69" s="244">
        <f t="shared" si="29"/>
        <v>3150</v>
      </c>
      <c r="V69" s="244">
        <f>G69*2</f>
        <v>688</v>
      </c>
      <c r="W69" s="244">
        <f t="shared" si="32"/>
        <v>3838</v>
      </c>
      <c r="X69" s="244" t="s">
        <v>195</v>
      </c>
      <c r="Y69" s="244"/>
      <c r="Z69" s="244"/>
      <c r="AA69" s="244">
        <f>H69*2</f>
        <v>1948</v>
      </c>
      <c r="AB69" s="244">
        <f t="shared" si="33"/>
        <v>1948</v>
      </c>
      <c r="AC69" s="244">
        <v>1</v>
      </c>
      <c r="AD69" s="244">
        <v>8</v>
      </c>
      <c r="AE69" s="244"/>
      <c r="AF69" s="244">
        <v>70</v>
      </c>
      <c r="AG69" s="244"/>
      <c r="AH69" s="244"/>
      <c r="AI69" s="250"/>
      <c r="AJ69" s="251"/>
      <c r="AK69"/>
      <c r="AL69"/>
    </row>
    <row r="70" s="227" customFormat="1" ht="20.1" customHeight="1" spans="1:38">
      <c r="A70" s="257">
        <v>28</v>
      </c>
      <c r="B70" s="257" t="s">
        <v>196</v>
      </c>
      <c r="C70" s="36" t="s">
        <v>162</v>
      </c>
      <c r="D70" s="36" t="s">
        <v>98</v>
      </c>
      <c r="E70" s="257">
        <v>15</v>
      </c>
      <c r="F70" s="257">
        <v>325</v>
      </c>
      <c r="G70" s="258">
        <v>0</v>
      </c>
      <c r="H70" s="36">
        <v>325</v>
      </c>
      <c r="I70" s="257">
        <v>14</v>
      </c>
      <c r="J70" s="257">
        <v>8</v>
      </c>
      <c r="K70" s="36">
        <v>2600</v>
      </c>
      <c r="L70" s="257">
        <v>0</v>
      </c>
      <c r="M70" s="258">
        <v>2600</v>
      </c>
      <c r="N70" s="36" t="s">
        <v>112</v>
      </c>
      <c r="O70" s="244"/>
      <c r="P70" s="244"/>
      <c r="Q70" s="244"/>
      <c r="R70" s="244"/>
      <c r="S70" s="244"/>
      <c r="T70" s="244">
        <v>6</v>
      </c>
      <c r="U70" s="244">
        <v>1950</v>
      </c>
      <c r="V70" s="244">
        <v>0</v>
      </c>
      <c r="W70" s="244">
        <v>1950</v>
      </c>
      <c r="X70" s="244" t="s">
        <v>195</v>
      </c>
      <c r="Y70" s="244"/>
      <c r="Z70" s="244"/>
      <c r="AA70" s="244">
        <v>650</v>
      </c>
      <c r="AB70" s="244">
        <v>650</v>
      </c>
      <c r="AC70" s="244">
        <v>1</v>
      </c>
      <c r="AD70" s="244"/>
      <c r="AE70" s="244"/>
      <c r="AF70" s="244">
        <v>184</v>
      </c>
      <c r="AG70" s="244"/>
      <c r="AH70" s="244"/>
      <c r="AI70" s="250"/>
      <c r="AJ70" s="251"/>
      <c r="AK70"/>
      <c r="AL70"/>
    </row>
    <row r="71" s="224" customFormat="1" ht="20.1" customHeight="1" spans="1:38">
      <c r="A71" s="257">
        <v>29</v>
      </c>
      <c r="B71" s="257" t="s">
        <v>197</v>
      </c>
      <c r="C71" s="36" t="s">
        <v>124</v>
      </c>
      <c r="D71" s="36" t="s">
        <v>98</v>
      </c>
      <c r="E71" s="244">
        <v>12</v>
      </c>
      <c r="F71" s="244">
        <v>357</v>
      </c>
      <c r="G71" s="244">
        <v>0</v>
      </c>
      <c r="H71" s="244">
        <v>357</v>
      </c>
      <c r="I71" s="244">
        <v>12</v>
      </c>
      <c r="J71" s="244">
        <v>8</v>
      </c>
      <c r="K71" s="244">
        <v>2856</v>
      </c>
      <c r="L71" s="244">
        <v>0</v>
      </c>
      <c r="M71" s="244">
        <v>2856</v>
      </c>
      <c r="N71" s="244" t="s">
        <v>144</v>
      </c>
      <c r="O71" s="244"/>
      <c r="P71" s="244"/>
      <c r="Q71" s="244"/>
      <c r="R71" s="244"/>
      <c r="S71" s="244"/>
      <c r="T71" s="244">
        <v>2</v>
      </c>
      <c r="U71" s="244">
        <v>400</v>
      </c>
      <c r="V71" s="244">
        <v>0</v>
      </c>
      <c r="W71" s="244">
        <v>400</v>
      </c>
      <c r="X71" s="244" t="s">
        <v>106</v>
      </c>
      <c r="Y71" s="244"/>
      <c r="Z71" s="244"/>
      <c r="AA71" s="244">
        <v>714</v>
      </c>
      <c r="AB71" s="244">
        <v>714</v>
      </c>
      <c r="AC71" s="244">
        <v>1</v>
      </c>
      <c r="AD71" s="244">
        <v>4</v>
      </c>
      <c r="AE71" s="244"/>
      <c r="AF71" s="244"/>
      <c r="AG71" s="244">
        <v>292</v>
      </c>
      <c r="AH71" s="244"/>
      <c r="AI71" s="250"/>
      <c r="AJ71" s="251"/>
      <c r="AK71"/>
      <c r="AL71"/>
    </row>
    <row r="72" s="227" customFormat="1" ht="20.1" customHeight="1" spans="1:38">
      <c r="A72" s="257"/>
      <c r="B72" s="257"/>
      <c r="C72" s="36" t="s">
        <v>198</v>
      </c>
      <c r="D72" s="36" t="s">
        <v>98</v>
      </c>
      <c r="E72" s="244">
        <v>12</v>
      </c>
      <c r="F72" s="244">
        <v>343</v>
      </c>
      <c r="G72" s="244">
        <v>0</v>
      </c>
      <c r="H72" s="244">
        <v>343</v>
      </c>
      <c r="I72" s="244">
        <v>12</v>
      </c>
      <c r="J72" s="244">
        <v>12</v>
      </c>
      <c r="K72" s="244">
        <v>4116</v>
      </c>
      <c r="L72" s="244">
        <v>0</v>
      </c>
      <c r="M72" s="244">
        <v>4116</v>
      </c>
      <c r="N72" s="244" t="s">
        <v>144</v>
      </c>
      <c r="O72" s="244"/>
      <c r="P72" s="244"/>
      <c r="Q72" s="244"/>
      <c r="R72" s="244"/>
      <c r="S72" s="244"/>
      <c r="T72" s="244"/>
      <c r="U72" s="244"/>
      <c r="V72" s="244"/>
      <c r="W72" s="244"/>
      <c r="X72" s="244"/>
      <c r="Y72" s="244"/>
      <c r="Z72" s="244">
        <v>327</v>
      </c>
      <c r="AA72" s="244">
        <v>686</v>
      </c>
      <c r="AB72" s="244">
        <v>686</v>
      </c>
      <c r="AC72" s="244"/>
      <c r="AD72" s="244">
        <v>28</v>
      </c>
      <c r="AE72" s="244"/>
      <c r="AF72" s="244"/>
      <c r="AG72" s="244"/>
      <c r="AH72" s="244"/>
      <c r="AI72" s="250"/>
      <c r="AJ72" s="251"/>
      <c r="AK72"/>
      <c r="AL72"/>
    </row>
    <row r="73" s="224" customFormat="1" ht="20.1" customHeight="1" spans="1:38">
      <c r="A73" s="257">
        <v>30</v>
      </c>
      <c r="B73" s="257" t="s">
        <v>199</v>
      </c>
      <c r="C73" s="244" t="s">
        <v>200</v>
      </c>
      <c r="D73" s="244" t="s">
        <v>98</v>
      </c>
      <c r="E73" s="244">
        <v>15</v>
      </c>
      <c r="F73" s="244">
        <v>185</v>
      </c>
      <c r="G73" s="244">
        <v>0</v>
      </c>
      <c r="H73" s="244">
        <f t="shared" ref="H73:H76" si="34">G73+F73</f>
        <v>185</v>
      </c>
      <c r="I73" s="244">
        <v>12</v>
      </c>
      <c r="J73" s="244">
        <v>12</v>
      </c>
      <c r="K73" s="244">
        <f t="shared" ref="K73:K76" si="35">J73*F73</f>
        <v>2220</v>
      </c>
      <c r="L73" s="244">
        <v>0</v>
      </c>
      <c r="M73" s="244">
        <f t="shared" ref="M73:M76" si="36">L73+K73</f>
        <v>2220</v>
      </c>
      <c r="N73" s="244" t="s">
        <v>144</v>
      </c>
      <c r="O73" s="244"/>
      <c r="P73" s="244"/>
      <c r="Q73" s="244"/>
      <c r="R73" s="244"/>
      <c r="S73" s="244"/>
      <c r="T73" s="244">
        <v>1.5</v>
      </c>
      <c r="U73" s="244">
        <f>T73*F73</f>
        <v>277.5</v>
      </c>
      <c r="V73" s="244">
        <v>0</v>
      </c>
      <c r="W73" s="244">
        <f t="shared" ref="W73:W75" si="37">V73+U73</f>
        <v>277.5</v>
      </c>
      <c r="X73" s="244" t="s">
        <v>112</v>
      </c>
      <c r="Y73" s="244"/>
      <c r="Z73" s="244"/>
      <c r="AA73" s="244">
        <f t="shared" ref="AA73:AA76" si="38">F73*2</f>
        <v>370</v>
      </c>
      <c r="AB73" s="244">
        <f t="shared" ref="AB73:AB76" si="39">H73*2</f>
        <v>370</v>
      </c>
      <c r="AC73" s="244"/>
      <c r="AD73" s="244"/>
      <c r="AE73" s="244"/>
      <c r="AF73" s="244"/>
      <c r="AG73" s="244"/>
      <c r="AH73" s="244"/>
      <c r="AI73" s="250"/>
      <c r="AJ73" s="251"/>
      <c r="AK73"/>
      <c r="AL73"/>
    </row>
    <row r="74" s="227" customFormat="1" ht="20.1" customHeight="1" spans="1:38">
      <c r="A74" s="257">
        <v>31</v>
      </c>
      <c r="B74" s="257" t="s">
        <v>201</v>
      </c>
      <c r="C74" s="244" t="s">
        <v>202</v>
      </c>
      <c r="D74" s="244" t="s">
        <v>98</v>
      </c>
      <c r="E74" s="244">
        <v>12</v>
      </c>
      <c r="F74" s="244">
        <v>202</v>
      </c>
      <c r="G74" s="244">
        <v>0</v>
      </c>
      <c r="H74" s="244">
        <f t="shared" si="34"/>
        <v>202</v>
      </c>
      <c r="I74" s="244">
        <v>12</v>
      </c>
      <c r="J74" s="244">
        <v>8</v>
      </c>
      <c r="K74" s="244">
        <f t="shared" si="35"/>
        <v>1616</v>
      </c>
      <c r="L74" s="244">
        <v>0</v>
      </c>
      <c r="M74" s="244">
        <f t="shared" si="36"/>
        <v>1616</v>
      </c>
      <c r="N74" s="244" t="s">
        <v>144</v>
      </c>
      <c r="O74" s="244"/>
      <c r="P74" s="244"/>
      <c r="Q74" s="244"/>
      <c r="R74" s="244"/>
      <c r="S74" s="244"/>
      <c r="T74" s="244">
        <v>4</v>
      </c>
      <c r="U74" s="244">
        <f>T74*F74</f>
        <v>808</v>
      </c>
      <c r="V74" s="244">
        <v>0</v>
      </c>
      <c r="W74" s="244">
        <f t="shared" si="37"/>
        <v>808</v>
      </c>
      <c r="X74" s="244" t="s">
        <v>106</v>
      </c>
      <c r="Y74" s="244"/>
      <c r="Z74" s="244"/>
      <c r="AA74" s="244">
        <f t="shared" si="38"/>
        <v>404</v>
      </c>
      <c r="AB74" s="244">
        <f t="shared" si="39"/>
        <v>404</v>
      </c>
      <c r="AC74" s="244"/>
      <c r="AD74" s="244"/>
      <c r="AE74" s="244"/>
      <c r="AF74" s="244">
        <v>14</v>
      </c>
      <c r="AG74" s="244">
        <v>94</v>
      </c>
      <c r="AH74" s="244"/>
      <c r="AI74" s="250"/>
      <c r="AJ74" s="251"/>
      <c r="AK74"/>
      <c r="AL74"/>
    </row>
    <row r="75" s="224" customFormat="1" ht="20.1" customHeight="1" spans="1:38">
      <c r="A75" s="257">
        <v>32</v>
      </c>
      <c r="B75" s="257" t="s">
        <v>203</v>
      </c>
      <c r="C75" s="244" t="s">
        <v>162</v>
      </c>
      <c r="D75" s="244" t="s">
        <v>98</v>
      </c>
      <c r="E75" s="244">
        <v>6</v>
      </c>
      <c r="F75" s="244">
        <v>317</v>
      </c>
      <c r="G75" s="244">
        <v>0</v>
      </c>
      <c r="H75" s="244">
        <f t="shared" si="34"/>
        <v>317</v>
      </c>
      <c r="I75" s="244">
        <v>6</v>
      </c>
      <c r="J75" s="244">
        <v>6</v>
      </c>
      <c r="K75" s="244">
        <f t="shared" si="35"/>
        <v>1902</v>
      </c>
      <c r="L75" s="244">
        <v>0</v>
      </c>
      <c r="M75" s="244">
        <f t="shared" si="36"/>
        <v>1902</v>
      </c>
      <c r="N75" s="244" t="s">
        <v>144</v>
      </c>
      <c r="O75" s="244"/>
      <c r="P75" s="244"/>
      <c r="Q75" s="244"/>
      <c r="R75" s="244"/>
      <c r="S75" s="244"/>
      <c r="T75" s="244">
        <v>2</v>
      </c>
      <c r="U75" s="244">
        <f>120*T75</f>
        <v>240</v>
      </c>
      <c r="V75" s="244">
        <v>0</v>
      </c>
      <c r="W75" s="244">
        <f t="shared" si="37"/>
        <v>240</v>
      </c>
      <c r="X75" s="244" t="s">
        <v>189</v>
      </c>
      <c r="Y75" s="244"/>
      <c r="Z75" s="244"/>
      <c r="AA75" s="244">
        <f t="shared" si="38"/>
        <v>634</v>
      </c>
      <c r="AB75" s="244">
        <f t="shared" si="39"/>
        <v>634</v>
      </c>
      <c r="AC75" s="244"/>
      <c r="AD75" s="244"/>
      <c r="AE75" s="244"/>
      <c r="AF75" s="244">
        <v>39</v>
      </c>
      <c r="AG75" s="244"/>
      <c r="AH75" s="244"/>
      <c r="AI75" s="250"/>
      <c r="AJ75" s="251"/>
      <c r="AK75"/>
      <c r="AL75"/>
    </row>
    <row r="76" s="224" customFormat="1" ht="20.1" customHeight="1" spans="1:38">
      <c r="A76" s="257">
        <v>33</v>
      </c>
      <c r="B76" s="257" t="s">
        <v>204</v>
      </c>
      <c r="C76" s="244" t="s">
        <v>205</v>
      </c>
      <c r="D76" s="244" t="s">
        <v>98</v>
      </c>
      <c r="E76" s="244">
        <v>12</v>
      </c>
      <c r="F76" s="244">
        <v>1406</v>
      </c>
      <c r="G76" s="244">
        <v>0</v>
      </c>
      <c r="H76" s="244">
        <f t="shared" si="34"/>
        <v>1406</v>
      </c>
      <c r="I76" s="244">
        <v>12</v>
      </c>
      <c r="J76" s="244">
        <v>12</v>
      </c>
      <c r="K76" s="244">
        <f t="shared" si="35"/>
        <v>16872</v>
      </c>
      <c r="L76" s="244">
        <v>0</v>
      </c>
      <c r="M76" s="244">
        <f t="shared" si="36"/>
        <v>16872</v>
      </c>
      <c r="N76" s="244" t="s">
        <v>144</v>
      </c>
      <c r="O76" s="244"/>
      <c r="P76" s="244"/>
      <c r="Q76" s="244"/>
      <c r="R76" s="244"/>
      <c r="S76" s="244"/>
      <c r="T76" s="244"/>
      <c r="U76" s="244"/>
      <c r="V76" s="244"/>
      <c r="W76" s="244"/>
      <c r="X76" s="244"/>
      <c r="Y76" s="244"/>
      <c r="Z76" s="244"/>
      <c r="AA76" s="244">
        <f t="shared" si="38"/>
        <v>2812</v>
      </c>
      <c r="AB76" s="244">
        <f t="shared" si="39"/>
        <v>2812</v>
      </c>
      <c r="AC76" s="244">
        <v>2</v>
      </c>
      <c r="AD76" s="244"/>
      <c r="AE76" s="244"/>
      <c r="AF76" s="244"/>
      <c r="AG76" s="244"/>
      <c r="AH76" s="244"/>
      <c r="AI76" s="250"/>
      <c r="AJ76" s="251"/>
      <c r="AK76"/>
      <c r="AL76"/>
    </row>
    <row r="77" s="227" customFormat="1" ht="20.1" customHeight="1" spans="1:38">
      <c r="A77" s="244">
        <v>34</v>
      </c>
      <c r="B77" s="87" t="s">
        <v>206</v>
      </c>
      <c r="C77" s="87" t="s">
        <v>207</v>
      </c>
      <c r="D77" s="244" t="s">
        <v>98</v>
      </c>
      <c r="E77" s="244"/>
      <c r="F77" s="244">
        <v>455</v>
      </c>
      <c r="G77" s="244">
        <v>0</v>
      </c>
      <c r="H77" s="244">
        <v>455</v>
      </c>
      <c r="I77" s="244"/>
      <c r="J77" s="244">
        <v>8</v>
      </c>
      <c r="K77" s="244">
        <v>3640</v>
      </c>
      <c r="L77" s="244">
        <v>0</v>
      </c>
      <c r="M77" s="244">
        <v>3640</v>
      </c>
      <c r="N77" s="244" t="s">
        <v>144</v>
      </c>
      <c r="O77" s="244"/>
      <c r="P77" s="244"/>
      <c r="Q77" s="244"/>
      <c r="R77" s="244"/>
      <c r="S77" s="244"/>
      <c r="T77" s="244"/>
      <c r="U77" s="244"/>
      <c r="V77" s="244"/>
      <c r="W77" s="244"/>
      <c r="X77" s="244"/>
      <c r="Y77" s="244"/>
      <c r="Z77" s="244"/>
      <c r="AA77" s="244"/>
      <c r="AB77" s="244"/>
      <c r="AC77" s="244"/>
      <c r="AD77" s="244"/>
      <c r="AE77" s="244"/>
      <c r="AF77" s="244"/>
      <c r="AG77" s="244"/>
      <c r="AH77" s="244"/>
      <c r="AI77" s="247"/>
      <c r="AJ77" s="245"/>
      <c r="AK77"/>
      <c r="AL77"/>
    </row>
    <row r="78" s="224" customFormat="1" ht="20.1" customHeight="1" spans="1:38">
      <c r="A78" s="259" t="s">
        <v>93</v>
      </c>
      <c r="B78" s="260"/>
      <c r="C78" s="261"/>
      <c r="D78" s="262"/>
      <c r="E78" s="262"/>
      <c r="F78" s="256">
        <f t="shared" ref="F78:L78" si="40">SUM(F34:F77)</f>
        <v>14502</v>
      </c>
      <c r="G78" s="256">
        <f t="shared" si="40"/>
        <v>384.8</v>
      </c>
      <c r="H78" s="256">
        <f>G78+F78</f>
        <v>14886.8</v>
      </c>
      <c r="I78" s="244"/>
      <c r="J78" s="244"/>
      <c r="K78" s="256">
        <f t="shared" si="40"/>
        <v>182971</v>
      </c>
      <c r="L78" s="256">
        <f t="shared" si="40"/>
        <v>3325.6</v>
      </c>
      <c r="M78" s="256">
        <f>L78+K78</f>
        <v>186296.6</v>
      </c>
      <c r="N78" s="244"/>
      <c r="O78" s="244"/>
      <c r="P78" s="256">
        <f t="shared" ref="P78:V78" si="41">SUM(P34:P77)</f>
        <v>4360</v>
      </c>
      <c r="Q78" s="256">
        <f t="shared" si="41"/>
        <v>0</v>
      </c>
      <c r="R78" s="256">
        <f>Q78+P78</f>
        <v>4360</v>
      </c>
      <c r="S78" s="244"/>
      <c r="T78" s="244"/>
      <c r="U78" s="256">
        <f t="shared" si="41"/>
        <v>91548</v>
      </c>
      <c r="V78" s="256">
        <f t="shared" si="41"/>
        <v>961.6</v>
      </c>
      <c r="W78" s="256">
        <f>V78+U78</f>
        <v>92509.6</v>
      </c>
      <c r="X78" s="244"/>
      <c r="Y78" s="256">
        <f t="shared" ref="Y78:AG78" si="42">SUM(Y34:Y77)</f>
        <v>1512</v>
      </c>
      <c r="Z78" s="256">
        <f t="shared" si="42"/>
        <v>1997</v>
      </c>
      <c r="AA78" s="256">
        <f t="shared" si="42"/>
        <v>28863.6</v>
      </c>
      <c r="AB78" s="256">
        <f t="shared" si="42"/>
        <v>28863.6</v>
      </c>
      <c r="AC78" s="256">
        <f t="shared" si="42"/>
        <v>62</v>
      </c>
      <c r="AD78" s="256">
        <f t="shared" si="42"/>
        <v>405</v>
      </c>
      <c r="AE78" s="256">
        <f t="shared" si="42"/>
        <v>0</v>
      </c>
      <c r="AF78" s="256">
        <f t="shared" si="42"/>
        <v>2119</v>
      </c>
      <c r="AG78" s="256">
        <f t="shared" si="42"/>
        <v>3117</v>
      </c>
      <c r="AH78" s="263"/>
      <c r="AI78" s="264"/>
      <c r="AJ78" s="262"/>
      <c r="AK78"/>
      <c r="AL78"/>
    </row>
    <row r="79" s="224" customFormat="1" ht="20.1" customHeight="1" spans="1:38">
      <c r="A79" s="265"/>
      <c r="B79" s="265"/>
      <c r="C79" s="265"/>
      <c r="D79" s="265"/>
      <c r="E79" s="265"/>
      <c r="F79" s="266"/>
      <c r="G79" s="266"/>
      <c r="H79" s="267"/>
      <c r="I79" s="266"/>
      <c r="J79" s="266"/>
      <c r="K79" s="266"/>
      <c r="L79" s="266"/>
      <c r="M79" s="266"/>
      <c r="N79" s="268"/>
      <c r="O79" s="269"/>
      <c r="P79" s="266"/>
      <c r="Q79" s="266"/>
      <c r="R79" s="266"/>
      <c r="S79" s="268"/>
      <c r="T79" s="266"/>
      <c r="U79" s="266"/>
      <c r="V79" s="266"/>
      <c r="W79" s="266"/>
      <c r="X79" s="268"/>
      <c r="Y79" s="266"/>
      <c r="Z79" s="269"/>
      <c r="AA79" s="266"/>
      <c r="AB79" s="266"/>
      <c r="AC79" s="266"/>
      <c r="AD79" s="266"/>
      <c r="AE79" s="266"/>
      <c r="AF79" s="266"/>
      <c r="AG79" s="266"/>
      <c r="AH79" s="269"/>
      <c r="AI79" s="268"/>
      <c r="AJ79" s="268"/>
      <c r="AK79"/>
      <c r="AL79"/>
    </row>
    <row r="80" s="227" customFormat="1" ht="20.1" customHeight="1" spans="1:38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</row>
    <row r="81" s="224" customFormat="1" ht="20.1" customHeight="1" spans="1:38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</row>
    <row r="82" s="224" customFormat="1" ht="20.1" customHeight="1" spans="1:38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</row>
    <row r="83" s="227" customFormat="1" ht="20.1" customHeight="1" spans="1:38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</row>
    <row r="84" s="224" customFormat="1" ht="20.1" customHeight="1" spans="1:38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</row>
    <row r="85" s="227" customFormat="1" ht="20.1" customHeight="1" spans="1:38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</row>
    <row r="86" s="227" customFormat="1" ht="20.1" customHeight="1" spans="1:38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</row>
    <row r="87" s="224" customFormat="1" ht="20.1" customHeight="1" spans="1:38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</row>
    <row r="88" s="227" customFormat="1" ht="20.1" customHeight="1" spans="1:38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</row>
    <row r="89" s="224" customFormat="1" ht="20.1" customHeight="1" spans="1:38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</row>
    <row r="90" s="227" customFormat="1" ht="20.1" customHeight="1" spans="1:38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</row>
    <row r="91" s="224" customFormat="1" ht="20.1" customHeight="1" spans="1:38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</row>
    <row r="92" s="227" customFormat="1" ht="20.1" customHeight="1" spans="1:38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</row>
    <row r="93" s="224" customFormat="1" ht="20.1" customHeight="1" spans="1:38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</row>
    <row r="94" s="227" customFormat="1" ht="20.1" customHeight="1" spans="1:38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</row>
    <row r="95" s="224" customFormat="1" ht="20.1" customHeight="1" spans="1:38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</row>
    <row r="96" s="224" customFormat="1" ht="20.1" customHeight="1" spans="1:38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</row>
    <row r="97" s="224" customFormat="1" ht="20.1" customHeight="1" spans="1:38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</row>
    <row r="98" s="224" customFormat="1" ht="20.1" customHeight="1" spans="1:38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</row>
    <row r="99" s="224" customFormat="1" ht="20.1" customHeight="1" spans="1:38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</row>
    <row r="100" s="224" customFormat="1" ht="20.1" customHeight="1" spans="1:38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</row>
    <row r="101" s="227" customFormat="1" ht="20.1" customHeight="1" spans="1:38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</row>
    <row r="102" s="224" customFormat="1" ht="20.1" customHeight="1" spans="1:38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</row>
    <row r="103" s="227" customFormat="1" ht="20.1" customHeight="1" spans="1:38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</row>
    <row r="104" s="224" customFormat="1" ht="20.1" customHeight="1" spans="1:38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  <c r="AK104"/>
      <c r="AL104"/>
    </row>
    <row r="105" s="227" customFormat="1" ht="20.1" customHeight="1" spans="1:38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</row>
    <row r="106" s="224" customFormat="1" ht="20.1" customHeight="1" spans="1:38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</row>
    <row r="107" s="227" customFormat="1" ht="20.1" customHeight="1" spans="1:38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</row>
    <row r="108" s="227" customFormat="1" ht="20.1" customHeight="1" spans="1:38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</row>
    <row r="109" s="227" customFormat="1" ht="20.1" customHeight="1" spans="1:38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</row>
    <row r="110" s="228" customFormat="1" ht="20.1" customHeight="1" spans="1:38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</row>
  </sheetData>
  <mergeCells count="78">
    <mergeCell ref="A1:AJ1"/>
    <mergeCell ref="J2:S2"/>
    <mergeCell ref="T2:Y2"/>
    <mergeCell ref="J3:N3"/>
    <mergeCell ref="O3:S3"/>
    <mergeCell ref="K4:M4"/>
    <mergeCell ref="P4:R4"/>
    <mergeCell ref="A32:C32"/>
    <mergeCell ref="A33:AJ33"/>
    <mergeCell ref="A78:C78"/>
    <mergeCell ref="A79:C79"/>
    <mergeCell ref="A2:A5"/>
    <mergeCell ref="A6:A9"/>
    <mergeCell ref="A11:A12"/>
    <mergeCell ref="A13:A15"/>
    <mergeCell ref="A16:A18"/>
    <mergeCell ref="A19:A20"/>
    <mergeCell ref="A21:A24"/>
    <mergeCell ref="A25:A28"/>
    <mergeCell ref="A29:A31"/>
    <mergeCell ref="A34:A38"/>
    <mergeCell ref="A39:A40"/>
    <mergeCell ref="A41:A43"/>
    <mergeCell ref="A44:A45"/>
    <mergeCell ref="A46:A49"/>
    <mergeCell ref="A50:A53"/>
    <mergeCell ref="A58:A59"/>
    <mergeCell ref="A60:A61"/>
    <mergeCell ref="A62:A63"/>
    <mergeCell ref="A64:A65"/>
    <mergeCell ref="A71:A72"/>
    <mergeCell ref="B2:B5"/>
    <mergeCell ref="B6:B9"/>
    <mergeCell ref="B11:B12"/>
    <mergeCell ref="B13:B15"/>
    <mergeCell ref="B16:B18"/>
    <mergeCell ref="B19:B20"/>
    <mergeCell ref="B21:B24"/>
    <mergeCell ref="B25:B28"/>
    <mergeCell ref="B29:B31"/>
    <mergeCell ref="B34:B38"/>
    <mergeCell ref="B39:B40"/>
    <mergeCell ref="B41:B43"/>
    <mergeCell ref="B44:B45"/>
    <mergeCell ref="B46:B49"/>
    <mergeCell ref="B50:B53"/>
    <mergeCell ref="B58:B59"/>
    <mergeCell ref="B60:B61"/>
    <mergeCell ref="B62:B63"/>
    <mergeCell ref="B64:B65"/>
    <mergeCell ref="B71:B72"/>
    <mergeCell ref="C2:C5"/>
    <mergeCell ref="D2:D5"/>
    <mergeCell ref="E2:E3"/>
    <mergeCell ref="E4:E5"/>
    <mergeCell ref="F4:F5"/>
    <mergeCell ref="G4:G5"/>
    <mergeCell ref="H4:H5"/>
    <mergeCell ref="I2:I3"/>
    <mergeCell ref="I4:I5"/>
    <mergeCell ref="N4:N5"/>
    <mergeCell ref="S4:S5"/>
    <mergeCell ref="T3:T4"/>
    <mergeCell ref="X3:X5"/>
    <mergeCell ref="Y3:Y4"/>
    <mergeCell ref="Z2:Z4"/>
    <mergeCell ref="AA2:AA4"/>
    <mergeCell ref="AB2:AB4"/>
    <mergeCell ref="AC3:AC4"/>
    <mergeCell ref="AD2:AD4"/>
    <mergeCell ref="AE2:AE4"/>
    <mergeCell ref="AF2:AF4"/>
    <mergeCell ref="AG2:AG4"/>
    <mergeCell ref="AH2:AH4"/>
    <mergeCell ref="AI2:AI5"/>
    <mergeCell ref="AJ2:AJ5"/>
    <mergeCell ref="F2:H3"/>
    <mergeCell ref="U3:W4"/>
  </mergeCells>
  <pageMargins left="0.75" right="0.75" top="1" bottom="1" header="0.5" footer="0.5"/>
  <pageSetup paperSize="8" scale="4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9"/>
  <sheetViews>
    <sheetView workbookViewId="0">
      <selection activeCell="Q6" sqref="Q6:Q9"/>
    </sheetView>
  </sheetViews>
  <sheetFormatPr defaultColWidth="9" defaultRowHeight="13.5"/>
  <cols>
    <col min="1" max="1" width="9" style="1"/>
    <col min="2" max="2" width="14.125" style="1" customWidth="1"/>
    <col min="3" max="3" width="18.375" style="1" customWidth="1"/>
    <col min="4" max="4" width="14.625" style="1" customWidth="1"/>
    <col min="5" max="7" width="9" style="1"/>
    <col min="8" max="8" width="7.5" style="1" customWidth="1"/>
    <col min="9" max="13" width="9" style="1"/>
    <col min="14" max="14" width="7.5" style="1" customWidth="1"/>
    <col min="15" max="15" width="9" style="1"/>
    <col min="16" max="16" width="9" style="1" customWidth="1"/>
    <col min="17" max="17" width="22" style="1" customWidth="1"/>
    <col min="18" max="16384" width="9" style="1"/>
  </cols>
  <sheetData>
    <row r="1" s="1" customFormat="1" ht="14.25" spans="1:17">
      <c r="A1" s="214" t="s">
        <v>208</v>
      </c>
      <c r="B1" s="214"/>
      <c r="C1" s="214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  <c r="O1" s="214"/>
      <c r="P1" s="214"/>
      <c r="Q1" s="214"/>
    </row>
    <row r="2" s="1" customFormat="1" ht="24.95" customHeight="1" spans="1:17">
      <c r="A2" s="215" t="s">
        <v>1</v>
      </c>
      <c r="B2" s="216" t="s">
        <v>209</v>
      </c>
      <c r="C2" s="215" t="s">
        <v>210</v>
      </c>
      <c r="D2" s="215" t="s">
        <v>211</v>
      </c>
      <c r="E2" s="215" t="s">
        <v>212</v>
      </c>
      <c r="F2" s="215" t="s">
        <v>213</v>
      </c>
      <c r="G2" s="215" t="s">
        <v>214</v>
      </c>
      <c r="H2" s="215" t="s">
        <v>215</v>
      </c>
      <c r="I2" s="215" t="s">
        <v>216</v>
      </c>
      <c r="J2" s="126" t="s">
        <v>217</v>
      </c>
      <c r="K2" s="126" t="s">
        <v>218</v>
      </c>
      <c r="L2" s="126"/>
      <c r="M2" s="126"/>
      <c r="N2" s="126" t="s">
        <v>219</v>
      </c>
      <c r="O2" s="215" t="s">
        <v>220</v>
      </c>
      <c r="P2" s="126" t="s">
        <v>221</v>
      </c>
      <c r="Q2" s="126" t="s">
        <v>7</v>
      </c>
    </row>
    <row r="3" s="1" customFormat="1" ht="24.95" customHeight="1" spans="1:17">
      <c r="A3" s="215"/>
      <c r="B3" s="215"/>
      <c r="C3" s="215"/>
      <c r="D3" s="215"/>
      <c r="E3" s="215"/>
      <c r="F3" s="215"/>
      <c r="G3" s="215"/>
      <c r="H3" s="215"/>
      <c r="I3" s="215" t="s">
        <v>222</v>
      </c>
      <c r="J3" s="126"/>
      <c r="K3" s="126" t="s">
        <v>93</v>
      </c>
      <c r="L3" s="126" t="s">
        <v>72</v>
      </c>
      <c r="M3" s="126" t="s">
        <v>73</v>
      </c>
      <c r="N3" s="126"/>
      <c r="O3" s="215"/>
      <c r="P3" s="126"/>
      <c r="Q3" s="126"/>
    </row>
    <row r="4" s="1" customFormat="1" spans="1:17">
      <c r="A4" s="126">
        <v>1</v>
      </c>
      <c r="B4" s="217" t="s">
        <v>223</v>
      </c>
      <c r="C4" s="126" t="s">
        <v>224</v>
      </c>
      <c r="D4" s="217" t="s">
        <v>117</v>
      </c>
      <c r="E4" s="126" t="s">
        <v>225</v>
      </c>
      <c r="F4" s="126" t="s">
        <v>226</v>
      </c>
      <c r="G4" s="126" t="s">
        <v>227</v>
      </c>
      <c r="H4" s="126">
        <v>36</v>
      </c>
      <c r="I4" s="126"/>
      <c r="J4" s="126">
        <v>3</v>
      </c>
      <c r="K4" s="126">
        <v>20</v>
      </c>
      <c r="L4" s="126">
        <v>14</v>
      </c>
      <c r="M4" s="126">
        <v>6</v>
      </c>
      <c r="N4" s="126">
        <v>720</v>
      </c>
      <c r="O4" s="126" t="s">
        <v>228</v>
      </c>
      <c r="P4" s="218" t="s">
        <v>229</v>
      </c>
      <c r="Q4" s="217"/>
    </row>
    <row r="5" s="1" customFormat="1" spans="1:17">
      <c r="A5" s="126">
        <v>2</v>
      </c>
      <c r="B5" s="217" t="s">
        <v>230</v>
      </c>
      <c r="C5" s="126" t="s">
        <v>224</v>
      </c>
      <c r="D5" s="217" t="s">
        <v>96</v>
      </c>
      <c r="E5" s="126" t="s">
        <v>225</v>
      </c>
      <c r="F5" s="126" t="s">
        <v>226</v>
      </c>
      <c r="G5" s="126" t="s">
        <v>227</v>
      </c>
      <c r="H5" s="126">
        <v>28</v>
      </c>
      <c r="I5" s="126"/>
      <c r="J5" s="34">
        <v>3</v>
      </c>
      <c r="K5" s="126">
        <v>20</v>
      </c>
      <c r="L5" s="126">
        <v>15</v>
      </c>
      <c r="M5" s="126">
        <v>5</v>
      </c>
      <c r="N5" s="126">
        <v>560</v>
      </c>
      <c r="O5" s="126" t="s">
        <v>228</v>
      </c>
      <c r="P5" s="218" t="s">
        <v>231</v>
      </c>
      <c r="Q5" s="217"/>
    </row>
    <row r="6" s="1" customFormat="1" spans="1:17">
      <c r="A6" s="126">
        <v>3</v>
      </c>
      <c r="B6" s="217" t="s">
        <v>232</v>
      </c>
      <c r="C6" s="126" t="s">
        <v>224</v>
      </c>
      <c r="D6" s="217" t="s">
        <v>126</v>
      </c>
      <c r="E6" s="126" t="s">
        <v>225</v>
      </c>
      <c r="F6" s="126" t="s">
        <v>226</v>
      </c>
      <c r="G6" s="126" t="s">
        <v>227</v>
      </c>
      <c r="H6" s="219">
        <v>25</v>
      </c>
      <c r="I6" s="219"/>
      <c r="J6" s="34">
        <v>3</v>
      </c>
      <c r="K6" s="219">
        <v>24</v>
      </c>
      <c r="L6" s="219">
        <v>17</v>
      </c>
      <c r="M6" s="219">
        <v>7</v>
      </c>
      <c r="N6" s="219">
        <v>600</v>
      </c>
      <c r="O6" s="126" t="s">
        <v>228</v>
      </c>
      <c r="P6" s="201" t="s">
        <v>233</v>
      </c>
      <c r="Q6" s="217"/>
    </row>
    <row r="7" s="1" customFormat="1" spans="1:17">
      <c r="A7" s="126">
        <v>1</v>
      </c>
      <c r="B7" s="217" t="s">
        <v>234</v>
      </c>
      <c r="C7" s="126" t="s">
        <v>235</v>
      </c>
      <c r="D7" s="217" t="s">
        <v>110</v>
      </c>
      <c r="E7" s="126" t="s">
        <v>236</v>
      </c>
      <c r="F7" s="217"/>
      <c r="G7" s="217" t="s">
        <v>237</v>
      </c>
      <c r="H7" s="126">
        <v>60</v>
      </c>
      <c r="I7" s="126"/>
      <c r="J7" s="126">
        <v>3</v>
      </c>
      <c r="K7" s="126">
        <v>24.5</v>
      </c>
      <c r="L7" s="126">
        <v>15</v>
      </c>
      <c r="M7" s="126" t="s">
        <v>238</v>
      </c>
      <c r="N7" s="220"/>
      <c r="O7" s="217" t="s">
        <v>239</v>
      </c>
      <c r="P7" s="221"/>
      <c r="Q7" s="217"/>
    </row>
    <row r="8" s="1" customFormat="1" spans="1:17">
      <c r="A8" s="126">
        <v>2</v>
      </c>
      <c r="B8" s="217" t="s">
        <v>230</v>
      </c>
      <c r="C8" s="126" t="s">
        <v>235</v>
      </c>
      <c r="D8" s="217" t="s">
        <v>193</v>
      </c>
      <c r="E8" s="126" t="s">
        <v>236</v>
      </c>
      <c r="F8" s="217"/>
      <c r="G8" s="217" t="s">
        <v>237</v>
      </c>
      <c r="H8" s="126">
        <v>298</v>
      </c>
      <c r="I8" s="126"/>
      <c r="J8" s="34">
        <v>13</v>
      </c>
      <c r="K8" s="126">
        <v>11.5</v>
      </c>
      <c r="L8" s="126">
        <v>9</v>
      </c>
      <c r="M8" s="126" t="s">
        <v>240</v>
      </c>
      <c r="N8" s="220"/>
      <c r="O8" s="217" t="s">
        <v>241</v>
      </c>
      <c r="P8" s="221"/>
      <c r="Q8" s="217"/>
    </row>
    <row r="9" s="1" customFormat="1" spans="1:17">
      <c r="A9" s="126">
        <v>3</v>
      </c>
      <c r="B9" s="217" t="s">
        <v>242</v>
      </c>
      <c r="C9" s="126" t="s">
        <v>235</v>
      </c>
      <c r="D9" s="217" t="s">
        <v>182</v>
      </c>
      <c r="E9" s="126" t="s">
        <v>243</v>
      </c>
      <c r="F9" s="217"/>
      <c r="G9" s="126" t="s">
        <v>244</v>
      </c>
      <c r="H9" s="219">
        <v>8</v>
      </c>
      <c r="I9" s="219"/>
      <c r="J9" s="34">
        <v>1</v>
      </c>
      <c r="K9" s="219">
        <v>9.8</v>
      </c>
      <c r="L9" s="219">
        <v>7</v>
      </c>
      <c r="M9" s="219" t="s">
        <v>245</v>
      </c>
      <c r="N9" s="222"/>
      <c r="O9" s="217" t="s">
        <v>246</v>
      </c>
      <c r="P9" s="223"/>
      <c r="Q9" s="217"/>
    </row>
  </sheetData>
  <mergeCells count="15">
    <mergeCell ref="A1:Q1"/>
    <mergeCell ref="K2:M2"/>
    <mergeCell ref="A2:A3"/>
    <mergeCell ref="B2:B3"/>
    <mergeCell ref="C2:C3"/>
    <mergeCell ref="D2:D3"/>
    <mergeCell ref="E2:E3"/>
    <mergeCell ref="F2:F3"/>
    <mergeCell ref="G2:G3"/>
    <mergeCell ref="H2:H3"/>
    <mergeCell ref="J2:J3"/>
    <mergeCell ref="N2:N3"/>
    <mergeCell ref="O2:O3"/>
    <mergeCell ref="P2:P3"/>
    <mergeCell ref="Q2:Q3"/>
  </mergeCells>
  <pageMargins left="0.75" right="0.75" top="1" bottom="1" header="0.5" footer="0.5"/>
  <pageSetup paperSize="8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H26"/>
  <sheetViews>
    <sheetView workbookViewId="0">
      <selection activeCell="I16" sqref="I16"/>
    </sheetView>
  </sheetViews>
  <sheetFormatPr defaultColWidth="9" defaultRowHeight="14.25"/>
  <cols>
    <col min="1" max="1" width="14.125" style="81" customWidth="1"/>
    <col min="2" max="2" width="24.375" style="81" customWidth="1"/>
    <col min="3" max="3" width="16.75" style="81" customWidth="1"/>
    <col min="4" max="4" width="20.125" style="81" customWidth="1"/>
    <col min="5" max="5" width="18.125" style="81" customWidth="1"/>
    <col min="6" max="57" width="9" style="81" customWidth="1"/>
    <col min="58" max="58" width="9" style="81"/>
    <col min="59" max="59" width="9" style="81" customWidth="1"/>
    <col min="60" max="16384" width="9" style="81"/>
  </cols>
  <sheetData>
    <row r="1" s="81" customFormat="1" ht="18.75" spans="1:60">
      <c r="A1" s="195" t="s">
        <v>247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195"/>
      <c r="N1" s="195"/>
      <c r="O1" s="195"/>
      <c r="P1" s="195"/>
      <c r="Q1" s="195"/>
      <c r="R1" s="195"/>
      <c r="S1" s="195"/>
      <c r="T1" s="195"/>
      <c r="U1" s="195"/>
      <c r="V1" s="195"/>
      <c r="W1" s="195"/>
      <c r="X1" s="195"/>
      <c r="Y1" s="195"/>
      <c r="Z1" s="195"/>
      <c r="AA1" s="195"/>
      <c r="AB1" s="195"/>
      <c r="AC1" s="195"/>
      <c r="AD1" s="195"/>
      <c r="AE1" s="195"/>
      <c r="AF1" s="195"/>
      <c r="AG1" s="195"/>
      <c r="AH1" s="195"/>
      <c r="AI1" s="195"/>
      <c r="AJ1" s="195"/>
      <c r="AK1" s="195"/>
      <c r="AL1" s="195"/>
      <c r="AM1" s="195"/>
      <c r="AN1" s="195"/>
      <c r="AO1" s="195"/>
      <c r="AP1" s="195"/>
      <c r="AQ1" s="195"/>
      <c r="AR1" s="195"/>
      <c r="AS1" s="195"/>
      <c r="AT1" s="195"/>
      <c r="AU1" s="195"/>
      <c r="AV1" s="195"/>
      <c r="AW1" s="195"/>
      <c r="AX1" s="195"/>
      <c r="AY1" s="195"/>
      <c r="AZ1" s="196"/>
      <c r="BA1" s="196"/>
      <c r="BB1" s="196"/>
      <c r="BC1" s="196"/>
      <c r="BD1" s="196"/>
      <c r="BE1" s="196"/>
      <c r="BF1" s="196"/>
      <c r="BG1" s="196"/>
      <c r="BH1" s="196"/>
    </row>
    <row r="2" s="81" customFormat="1" ht="54" spans="1:60">
      <c r="A2" s="197" t="s">
        <v>66</v>
      </c>
      <c r="B2" s="198" t="s">
        <v>67</v>
      </c>
      <c r="C2" s="198" t="s">
        <v>210</v>
      </c>
      <c r="D2" s="198" t="s">
        <v>248</v>
      </c>
      <c r="E2" s="198" t="s">
        <v>249</v>
      </c>
      <c r="F2" s="198" t="s">
        <v>250</v>
      </c>
      <c r="G2" s="198" t="s">
        <v>251</v>
      </c>
      <c r="H2" s="198" t="s">
        <v>252</v>
      </c>
      <c r="I2" s="198" t="s">
        <v>253</v>
      </c>
      <c r="J2" s="198" t="s">
        <v>254</v>
      </c>
      <c r="K2" s="198" t="s">
        <v>255</v>
      </c>
      <c r="L2" s="198" t="s">
        <v>256</v>
      </c>
      <c r="M2" s="198" t="s">
        <v>257</v>
      </c>
      <c r="N2" s="198" t="s">
        <v>258</v>
      </c>
      <c r="O2" s="198" t="s">
        <v>259</v>
      </c>
      <c r="P2" s="198" t="s">
        <v>260</v>
      </c>
      <c r="Q2" s="198" t="s">
        <v>261</v>
      </c>
      <c r="R2" s="198" t="s">
        <v>262</v>
      </c>
      <c r="S2" s="198" t="s">
        <v>263</v>
      </c>
      <c r="T2" s="198" t="s">
        <v>264</v>
      </c>
      <c r="U2" s="198" t="s">
        <v>265</v>
      </c>
      <c r="V2" s="198" t="s">
        <v>266</v>
      </c>
      <c r="W2" s="198" t="s">
        <v>267</v>
      </c>
      <c r="X2" s="198" t="s">
        <v>268</v>
      </c>
      <c r="Y2" s="198" t="s">
        <v>269</v>
      </c>
      <c r="Z2" s="198" t="s">
        <v>270</v>
      </c>
      <c r="AA2" s="198" t="s">
        <v>271</v>
      </c>
      <c r="AB2" s="198" t="s">
        <v>272</v>
      </c>
      <c r="AC2" s="198" t="s">
        <v>273</v>
      </c>
      <c r="AD2" s="198" t="s">
        <v>274</v>
      </c>
      <c r="AE2" s="198" t="s">
        <v>275</v>
      </c>
      <c r="AF2" s="198" t="s">
        <v>276</v>
      </c>
      <c r="AG2" s="198" t="s">
        <v>277</v>
      </c>
      <c r="AH2" s="198" t="s">
        <v>278</v>
      </c>
      <c r="AI2" s="198" t="s">
        <v>279</v>
      </c>
      <c r="AJ2" s="198" t="s">
        <v>280</v>
      </c>
      <c r="AK2" s="198" t="s">
        <v>281</v>
      </c>
      <c r="AL2" s="198" t="s">
        <v>282</v>
      </c>
      <c r="AM2" s="198" t="s">
        <v>283</v>
      </c>
      <c r="AN2" s="199" t="s">
        <v>284</v>
      </c>
      <c r="AO2" s="199" t="s">
        <v>285</v>
      </c>
      <c r="AP2" s="199" t="s">
        <v>286</v>
      </c>
      <c r="AQ2" s="200" t="s">
        <v>287</v>
      </c>
      <c r="AR2" s="199" t="s">
        <v>288</v>
      </c>
      <c r="AS2" s="199" t="s">
        <v>289</v>
      </c>
      <c r="AT2" s="199" t="s">
        <v>290</v>
      </c>
      <c r="AU2" s="199" t="s">
        <v>291</v>
      </c>
      <c r="AV2" s="199" t="s">
        <v>292</v>
      </c>
      <c r="AW2" s="199" t="s">
        <v>293</v>
      </c>
      <c r="AX2" s="199" t="s">
        <v>294</v>
      </c>
      <c r="AY2" s="199" t="s">
        <v>295</v>
      </c>
      <c r="AZ2" s="201" t="s">
        <v>296</v>
      </c>
      <c r="BA2" s="201" t="s">
        <v>297</v>
      </c>
      <c r="BB2" s="201" t="s">
        <v>298</v>
      </c>
      <c r="BC2" s="201" t="s">
        <v>299</v>
      </c>
      <c r="BD2" s="201" t="s">
        <v>300</v>
      </c>
      <c r="BE2" s="202" t="s">
        <v>301</v>
      </c>
      <c r="BF2" s="203" t="s">
        <v>302</v>
      </c>
      <c r="BG2" s="203" t="s">
        <v>303</v>
      </c>
      <c r="BH2" s="203" t="s">
        <v>304</v>
      </c>
    </row>
    <row r="3" s="81" customFormat="1" spans="1:60">
      <c r="A3" s="204" t="s">
        <v>142</v>
      </c>
      <c r="B3" s="204" t="s">
        <v>305</v>
      </c>
      <c r="C3" s="204" t="s">
        <v>235</v>
      </c>
      <c r="D3" s="205"/>
      <c r="E3" s="205"/>
      <c r="F3" s="205"/>
      <c r="G3" s="205"/>
      <c r="H3" s="205"/>
      <c r="I3" s="205"/>
      <c r="J3" s="205"/>
      <c r="K3" s="205"/>
      <c r="L3" s="205"/>
      <c r="M3" s="205"/>
      <c r="N3" s="205"/>
      <c r="O3" s="205"/>
      <c r="P3" s="205"/>
      <c r="Q3" s="205"/>
      <c r="R3" s="205"/>
      <c r="S3" s="205"/>
      <c r="T3" s="205"/>
      <c r="U3" s="205"/>
      <c r="V3" s="205"/>
      <c r="W3" s="205"/>
      <c r="X3" s="205"/>
      <c r="Y3" s="205"/>
      <c r="Z3" s="205"/>
      <c r="AA3" s="205"/>
      <c r="AB3" s="205"/>
      <c r="AC3" s="205"/>
      <c r="AD3" s="205"/>
      <c r="AE3" s="205"/>
      <c r="AF3" s="205"/>
      <c r="AG3" s="205"/>
      <c r="AH3" s="205"/>
      <c r="AI3" s="205"/>
      <c r="AJ3" s="205"/>
      <c r="AK3" s="205"/>
      <c r="AL3" s="206"/>
      <c r="AM3" s="206"/>
      <c r="AN3" s="206"/>
      <c r="AO3" s="206"/>
      <c r="AP3" s="205"/>
      <c r="AQ3" s="207"/>
      <c r="AR3" s="205"/>
      <c r="AS3" s="205"/>
      <c r="AT3" s="205"/>
      <c r="AU3" s="205"/>
      <c r="AV3" s="205"/>
      <c r="AW3" s="205"/>
      <c r="AX3" s="205"/>
      <c r="AY3" s="205"/>
      <c r="AZ3" s="34"/>
      <c r="BA3" s="34"/>
      <c r="BB3" s="34"/>
      <c r="BC3" s="34"/>
      <c r="BD3" s="34"/>
      <c r="BE3" s="34"/>
      <c r="BF3" s="34">
        <f>12*10</f>
        <v>120</v>
      </c>
      <c r="BG3" s="34"/>
      <c r="BH3" s="34">
        <v>240</v>
      </c>
    </row>
    <row r="4" s="81" customFormat="1" spans="1:60">
      <c r="A4" s="204" t="s">
        <v>150</v>
      </c>
      <c r="B4" s="204" t="s">
        <v>306</v>
      </c>
      <c r="C4" s="204" t="s">
        <v>235</v>
      </c>
      <c r="D4" s="205"/>
      <c r="E4" s="205"/>
      <c r="F4" s="205"/>
      <c r="G4" s="205"/>
      <c r="H4" s="205"/>
      <c r="I4" s="205"/>
      <c r="J4" s="205"/>
      <c r="K4" s="205"/>
      <c r="L4" s="205"/>
      <c r="M4" s="205"/>
      <c r="N4" s="205"/>
      <c r="O4" s="205"/>
      <c r="P4" s="205"/>
      <c r="Q4" s="205"/>
      <c r="R4" s="205"/>
      <c r="S4" s="205"/>
      <c r="T4" s="205"/>
      <c r="U4" s="205"/>
      <c r="V4" s="205"/>
      <c r="W4" s="205"/>
      <c r="X4" s="205"/>
      <c r="Y4" s="205"/>
      <c r="Z4" s="205"/>
      <c r="AA4" s="205"/>
      <c r="AB4" s="205"/>
      <c r="AC4" s="205"/>
      <c r="AD4" s="205"/>
      <c r="AE4" s="205"/>
      <c r="AF4" s="205"/>
      <c r="AG4" s="205"/>
      <c r="AH4" s="205"/>
      <c r="AI4" s="205"/>
      <c r="AJ4" s="205"/>
      <c r="AK4" s="205"/>
      <c r="AL4" s="206"/>
      <c r="AM4" s="206"/>
      <c r="AN4" s="206"/>
      <c r="AO4" s="206"/>
      <c r="AP4" s="205"/>
      <c r="AQ4" s="207"/>
      <c r="AR4" s="202"/>
      <c r="AS4" s="205"/>
      <c r="AT4" s="205"/>
      <c r="AU4" s="205"/>
      <c r="AV4" s="205"/>
      <c r="AW4" s="205"/>
      <c r="AX4" s="205"/>
      <c r="AY4" s="205"/>
      <c r="AZ4" s="34"/>
      <c r="BA4" s="34"/>
      <c r="BB4" s="34"/>
      <c r="BC4" s="34"/>
      <c r="BD4" s="34"/>
      <c r="BE4" s="34"/>
      <c r="BF4" s="34">
        <v>160</v>
      </c>
      <c r="BG4" s="34"/>
      <c r="BH4" s="34">
        <v>32</v>
      </c>
    </row>
    <row r="5" s="81" customFormat="1" spans="1:60">
      <c r="A5" s="204" t="s">
        <v>110</v>
      </c>
      <c r="B5" s="204" t="s">
        <v>307</v>
      </c>
      <c r="C5" s="204" t="s">
        <v>235</v>
      </c>
      <c r="D5" s="205"/>
      <c r="E5" s="205"/>
      <c r="F5" s="205"/>
      <c r="G5" s="205"/>
      <c r="H5" s="205"/>
      <c r="I5" s="205"/>
      <c r="J5" s="205"/>
      <c r="K5" s="205"/>
      <c r="L5" s="205"/>
      <c r="M5" s="205"/>
      <c r="N5" s="205"/>
      <c r="O5" s="205"/>
      <c r="P5" s="205"/>
      <c r="Q5" s="205"/>
      <c r="R5" s="205"/>
      <c r="S5" s="205"/>
      <c r="T5" s="205"/>
      <c r="U5" s="205"/>
      <c r="V5" s="205"/>
      <c r="W5" s="205"/>
      <c r="X5" s="205"/>
      <c r="Y5" s="205"/>
      <c r="Z5" s="205"/>
      <c r="AA5" s="205"/>
      <c r="AB5" s="205"/>
      <c r="AC5" s="205"/>
      <c r="AD5" s="205"/>
      <c r="AE5" s="205"/>
      <c r="AF5" s="205"/>
      <c r="AG5" s="205"/>
      <c r="AH5" s="205"/>
      <c r="AI5" s="205"/>
      <c r="AJ5" s="205"/>
      <c r="AK5" s="205"/>
      <c r="AL5" s="206"/>
      <c r="AM5" s="206"/>
      <c r="AN5" s="206"/>
      <c r="AO5" s="206"/>
      <c r="AP5" s="205"/>
      <c r="AQ5" s="207"/>
      <c r="AR5" s="205"/>
      <c r="AS5" s="205"/>
      <c r="AT5" s="205"/>
      <c r="AU5" s="205"/>
      <c r="AV5" s="205"/>
      <c r="AW5" s="205"/>
      <c r="AX5" s="205"/>
      <c r="AY5" s="205"/>
      <c r="AZ5" s="34"/>
      <c r="BA5" s="34"/>
      <c r="BB5" s="34"/>
      <c r="BC5" s="34"/>
      <c r="BD5" s="34"/>
      <c r="BE5" s="34"/>
      <c r="BF5" s="34">
        <v>150</v>
      </c>
      <c r="BG5" s="34"/>
      <c r="BH5" s="34">
        <v>40</v>
      </c>
    </row>
    <row r="6" s="81" customFormat="1" spans="1:60">
      <c r="A6" s="204" t="s">
        <v>158</v>
      </c>
      <c r="B6" s="204" t="s">
        <v>308</v>
      </c>
      <c r="C6" s="204" t="s">
        <v>235</v>
      </c>
      <c r="D6" s="205"/>
      <c r="E6" s="205"/>
      <c r="F6" s="205"/>
      <c r="G6" s="205"/>
      <c r="H6" s="205"/>
      <c r="I6" s="205"/>
      <c r="J6" s="205"/>
      <c r="K6" s="205"/>
      <c r="L6" s="205"/>
      <c r="M6" s="205"/>
      <c r="N6" s="205"/>
      <c r="O6" s="205"/>
      <c r="P6" s="205"/>
      <c r="Q6" s="205"/>
      <c r="R6" s="205"/>
      <c r="S6" s="205"/>
      <c r="T6" s="205"/>
      <c r="U6" s="205"/>
      <c r="V6" s="205"/>
      <c r="W6" s="205"/>
      <c r="X6" s="205"/>
      <c r="Y6" s="205"/>
      <c r="Z6" s="205"/>
      <c r="AA6" s="205"/>
      <c r="AB6" s="205"/>
      <c r="AC6" s="205"/>
      <c r="AD6" s="205"/>
      <c r="AE6" s="205"/>
      <c r="AF6" s="205"/>
      <c r="AG6" s="205"/>
      <c r="AH6" s="205"/>
      <c r="AI6" s="205"/>
      <c r="AJ6" s="205"/>
      <c r="AK6" s="205"/>
      <c r="AL6" s="206"/>
      <c r="AM6" s="206"/>
      <c r="AN6" s="206"/>
      <c r="AO6" s="206"/>
      <c r="AP6" s="205"/>
      <c r="AQ6" s="207"/>
      <c r="AR6" s="205"/>
      <c r="AS6" s="205"/>
      <c r="AT6" s="205"/>
      <c r="AU6" s="205"/>
      <c r="AV6" s="205"/>
      <c r="AW6" s="205"/>
      <c r="AX6" s="205"/>
      <c r="AY6" s="205"/>
      <c r="AZ6" s="34"/>
      <c r="BA6" s="34"/>
      <c r="BB6" s="34"/>
      <c r="BC6" s="34"/>
      <c r="BD6" s="34"/>
      <c r="BE6" s="34"/>
      <c r="BF6" s="34">
        <v>160</v>
      </c>
      <c r="BG6" s="34"/>
      <c r="BH6" s="34">
        <f>24+16</f>
        <v>40</v>
      </c>
    </row>
    <row r="7" s="81" customFormat="1" spans="1:60">
      <c r="A7" s="204" t="s">
        <v>161</v>
      </c>
      <c r="B7" s="204" t="s">
        <v>309</v>
      </c>
      <c r="C7" s="204" t="s">
        <v>235</v>
      </c>
      <c r="D7" s="205"/>
      <c r="E7" s="205"/>
      <c r="F7" s="205"/>
      <c r="G7" s="205"/>
      <c r="H7" s="205"/>
      <c r="I7" s="205"/>
      <c r="J7" s="205"/>
      <c r="K7" s="205"/>
      <c r="L7" s="205"/>
      <c r="M7" s="205"/>
      <c r="N7" s="205"/>
      <c r="O7" s="205"/>
      <c r="P7" s="205"/>
      <c r="Q7" s="205"/>
      <c r="R7" s="205"/>
      <c r="S7" s="205"/>
      <c r="T7" s="205"/>
      <c r="U7" s="205"/>
      <c r="V7" s="205"/>
      <c r="W7" s="205"/>
      <c r="X7" s="205"/>
      <c r="Y7" s="205"/>
      <c r="Z7" s="205"/>
      <c r="AA7" s="205"/>
      <c r="AB7" s="205"/>
      <c r="AC7" s="205"/>
      <c r="AD7" s="205"/>
      <c r="AE7" s="205"/>
      <c r="AF7" s="205"/>
      <c r="AG7" s="205"/>
      <c r="AH7" s="205"/>
      <c r="AI7" s="205"/>
      <c r="AJ7" s="205"/>
      <c r="AK7" s="205"/>
      <c r="AL7" s="206"/>
      <c r="AM7" s="206"/>
      <c r="AN7" s="206"/>
      <c r="AO7" s="206"/>
      <c r="AP7" s="205"/>
      <c r="AQ7" s="207"/>
      <c r="AR7" s="205"/>
      <c r="AS7" s="205"/>
      <c r="AT7" s="205"/>
      <c r="AU7" s="205"/>
      <c r="AV7" s="205"/>
      <c r="AW7" s="205"/>
      <c r="AX7" s="205"/>
      <c r="AY7" s="205"/>
      <c r="AZ7" s="34"/>
      <c r="BA7" s="34"/>
      <c r="BB7" s="34"/>
      <c r="BC7" s="34"/>
      <c r="BD7" s="34"/>
      <c r="BE7" s="34"/>
      <c r="BF7" s="34">
        <f>16*10</f>
        <v>160</v>
      </c>
      <c r="BG7" s="34"/>
      <c r="BH7" s="34">
        <f>16*4</f>
        <v>64</v>
      </c>
    </row>
    <row r="8" s="81" customFormat="1" spans="1:60">
      <c r="A8" s="204" t="s">
        <v>166</v>
      </c>
      <c r="B8" s="204" t="s">
        <v>308</v>
      </c>
      <c r="C8" s="204" t="s">
        <v>235</v>
      </c>
      <c r="D8" s="205"/>
      <c r="E8" s="205"/>
      <c r="F8" s="205"/>
      <c r="G8" s="205"/>
      <c r="H8" s="205"/>
      <c r="I8" s="205"/>
      <c r="J8" s="205"/>
      <c r="K8" s="205"/>
      <c r="L8" s="205"/>
      <c r="M8" s="205"/>
      <c r="N8" s="205"/>
      <c r="O8" s="205"/>
      <c r="P8" s="205"/>
      <c r="Q8" s="205"/>
      <c r="R8" s="205"/>
      <c r="S8" s="205"/>
      <c r="T8" s="205"/>
      <c r="U8" s="205"/>
      <c r="V8" s="205"/>
      <c r="W8" s="205"/>
      <c r="X8" s="205"/>
      <c r="Y8" s="205"/>
      <c r="Z8" s="205"/>
      <c r="AA8" s="205"/>
      <c r="AB8" s="205"/>
      <c r="AC8" s="205"/>
      <c r="AD8" s="205"/>
      <c r="AE8" s="205"/>
      <c r="AF8" s="205"/>
      <c r="AG8" s="205"/>
      <c r="AH8" s="205"/>
      <c r="AI8" s="205"/>
      <c r="AJ8" s="205"/>
      <c r="AK8" s="205"/>
      <c r="AL8" s="206"/>
      <c r="AM8" s="206"/>
      <c r="AN8" s="206"/>
      <c r="AO8" s="206"/>
      <c r="AP8" s="205"/>
      <c r="AQ8" s="207"/>
      <c r="AR8" s="205"/>
      <c r="AS8" s="205"/>
      <c r="AT8" s="205"/>
      <c r="AU8" s="205"/>
      <c r="AV8" s="205"/>
      <c r="AW8" s="205"/>
      <c r="AX8" s="205"/>
      <c r="AY8" s="205"/>
      <c r="AZ8" s="34"/>
      <c r="BA8" s="34"/>
      <c r="BB8" s="34"/>
      <c r="BC8" s="34"/>
      <c r="BD8" s="34"/>
      <c r="BE8" s="34"/>
      <c r="BF8" s="34">
        <f>12*10</f>
        <v>120</v>
      </c>
      <c r="BG8" s="34"/>
      <c r="BH8" s="34">
        <f>12*4</f>
        <v>48</v>
      </c>
    </row>
    <row r="9" s="81" customFormat="1" spans="1:60">
      <c r="A9" s="204"/>
      <c r="B9" s="204" t="s">
        <v>310</v>
      </c>
      <c r="C9" s="204" t="s">
        <v>235</v>
      </c>
      <c r="D9" s="205"/>
      <c r="E9" s="205"/>
      <c r="F9" s="205"/>
      <c r="G9" s="205"/>
      <c r="H9" s="205"/>
      <c r="I9" s="205"/>
      <c r="J9" s="205"/>
      <c r="K9" s="205"/>
      <c r="L9" s="205"/>
      <c r="M9" s="205"/>
      <c r="N9" s="205"/>
      <c r="O9" s="205"/>
      <c r="P9" s="205"/>
      <c r="Q9" s="205"/>
      <c r="R9" s="205"/>
      <c r="S9" s="205"/>
      <c r="T9" s="205"/>
      <c r="U9" s="205"/>
      <c r="V9" s="205"/>
      <c r="W9" s="205"/>
      <c r="X9" s="205"/>
      <c r="Y9" s="205"/>
      <c r="Z9" s="205"/>
      <c r="AA9" s="205"/>
      <c r="AB9" s="205"/>
      <c r="AC9" s="205"/>
      <c r="AD9" s="205"/>
      <c r="AE9" s="205"/>
      <c r="AF9" s="205"/>
      <c r="AG9" s="205"/>
      <c r="AH9" s="205"/>
      <c r="AI9" s="205"/>
      <c r="AJ9" s="205"/>
      <c r="AK9" s="205"/>
      <c r="AL9" s="206"/>
      <c r="AM9" s="206"/>
      <c r="AN9" s="206"/>
      <c r="AO9" s="206"/>
      <c r="AP9" s="205"/>
      <c r="AQ9" s="207"/>
      <c r="AR9" s="205"/>
      <c r="AS9" s="205"/>
      <c r="AT9" s="205"/>
      <c r="AU9" s="205"/>
      <c r="AV9" s="205"/>
      <c r="AW9" s="205"/>
      <c r="AX9" s="205"/>
      <c r="AY9" s="205"/>
      <c r="AZ9" s="34"/>
      <c r="BA9" s="34"/>
      <c r="BB9" s="34"/>
      <c r="BC9" s="34"/>
      <c r="BD9" s="34"/>
      <c r="BE9" s="34"/>
      <c r="BF9" s="34">
        <v>85</v>
      </c>
      <c r="BG9" s="34"/>
      <c r="BH9" s="34">
        <f>8+16</f>
        <v>24</v>
      </c>
    </row>
    <row r="10" s="81" customFormat="1" spans="1:60">
      <c r="A10" s="204" t="s">
        <v>169</v>
      </c>
      <c r="B10" s="204" t="s">
        <v>170</v>
      </c>
      <c r="C10" s="204" t="s">
        <v>235</v>
      </c>
      <c r="D10" s="205"/>
      <c r="E10" s="205"/>
      <c r="F10" s="205"/>
      <c r="G10" s="205"/>
      <c r="H10" s="205"/>
      <c r="I10" s="205"/>
      <c r="J10" s="205"/>
      <c r="K10" s="205"/>
      <c r="L10" s="205"/>
      <c r="M10" s="205"/>
      <c r="N10" s="205"/>
      <c r="O10" s="205"/>
      <c r="P10" s="205"/>
      <c r="Q10" s="205"/>
      <c r="R10" s="205"/>
      <c r="S10" s="205"/>
      <c r="T10" s="205"/>
      <c r="U10" s="205"/>
      <c r="V10" s="205"/>
      <c r="W10" s="205"/>
      <c r="X10" s="205"/>
      <c r="Y10" s="205"/>
      <c r="Z10" s="205"/>
      <c r="AA10" s="205"/>
      <c r="AB10" s="205"/>
      <c r="AC10" s="205"/>
      <c r="AD10" s="205"/>
      <c r="AE10" s="205"/>
      <c r="AF10" s="205"/>
      <c r="AG10" s="205"/>
      <c r="AH10" s="205"/>
      <c r="AI10" s="205"/>
      <c r="AJ10" s="205"/>
      <c r="AK10" s="205"/>
      <c r="AL10" s="206"/>
      <c r="AM10" s="206"/>
      <c r="AN10" s="206"/>
      <c r="AO10" s="206"/>
      <c r="AP10" s="205"/>
      <c r="AQ10" s="207"/>
      <c r="AR10" s="205"/>
      <c r="AS10" s="205"/>
      <c r="AT10" s="205"/>
      <c r="AU10" s="205"/>
      <c r="AV10" s="205"/>
      <c r="AW10" s="205"/>
      <c r="AX10" s="205"/>
      <c r="AY10" s="205"/>
      <c r="AZ10" s="34"/>
      <c r="BA10" s="34"/>
      <c r="BB10" s="34"/>
      <c r="BC10" s="34"/>
      <c r="BD10" s="34"/>
      <c r="BE10" s="34"/>
      <c r="BF10" s="34"/>
      <c r="BG10" s="34"/>
      <c r="BH10" s="34">
        <v>0</v>
      </c>
    </row>
    <row r="11" s="81" customFormat="1" spans="1:60">
      <c r="A11" s="204" t="s">
        <v>172</v>
      </c>
      <c r="B11" s="204" t="s">
        <v>154</v>
      </c>
      <c r="C11" s="204" t="s">
        <v>235</v>
      </c>
      <c r="D11" s="205"/>
      <c r="E11" s="205"/>
      <c r="F11" s="205"/>
      <c r="G11" s="205"/>
      <c r="H11" s="205"/>
      <c r="I11" s="205"/>
      <c r="J11" s="205"/>
      <c r="K11" s="205"/>
      <c r="L11" s="205"/>
      <c r="M11" s="205"/>
      <c r="N11" s="205"/>
      <c r="O11" s="205"/>
      <c r="P11" s="205"/>
      <c r="Q11" s="205"/>
      <c r="R11" s="205"/>
      <c r="S11" s="205"/>
      <c r="T11" s="205"/>
      <c r="U11" s="205"/>
      <c r="V11" s="205"/>
      <c r="W11" s="205"/>
      <c r="X11" s="205"/>
      <c r="Y11" s="205"/>
      <c r="Z11" s="205"/>
      <c r="AA11" s="205"/>
      <c r="AB11" s="205"/>
      <c r="AC11" s="205"/>
      <c r="AD11" s="205"/>
      <c r="AE11" s="205"/>
      <c r="AF11" s="205"/>
      <c r="AG11" s="205"/>
      <c r="AH11" s="205"/>
      <c r="AI11" s="205"/>
      <c r="AJ11" s="205"/>
      <c r="AK11" s="205"/>
      <c r="AL11" s="206"/>
      <c r="AM11" s="206"/>
      <c r="AN11" s="206"/>
      <c r="AO11" s="206"/>
      <c r="AP11" s="205"/>
      <c r="AQ11" s="207"/>
      <c r="AR11" s="205"/>
      <c r="AS11" s="205"/>
      <c r="AT11" s="205"/>
      <c r="AU11" s="205"/>
      <c r="AV11" s="205"/>
      <c r="AW11" s="205"/>
      <c r="AX11" s="205"/>
      <c r="AY11" s="205"/>
      <c r="AZ11" s="34"/>
      <c r="BA11" s="34"/>
      <c r="BB11" s="34"/>
      <c r="BC11" s="34"/>
      <c r="BD11" s="34"/>
      <c r="BE11" s="34"/>
      <c r="BF11" s="34"/>
      <c r="BG11" s="34"/>
      <c r="BH11" s="34">
        <v>23</v>
      </c>
    </row>
    <row r="12" s="81" customFormat="1" spans="1:60">
      <c r="A12" s="204" t="s">
        <v>173</v>
      </c>
      <c r="B12" s="204" t="s">
        <v>174</v>
      </c>
      <c r="C12" s="204" t="s">
        <v>235</v>
      </c>
      <c r="D12" s="205"/>
      <c r="E12" s="205"/>
      <c r="F12" s="205"/>
      <c r="G12" s="205"/>
      <c r="H12" s="205"/>
      <c r="I12" s="205"/>
      <c r="J12" s="205"/>
      <c r="K12" s="205"/>
      <c r="L12" s="205"/>
      <c r="M12" s="205"/>
      <c r="N12" s="205"/>
      <c r="O12" s="205"/>
      <c r="P12" s="205"/>
      <c r="Q12" s="205"/>
      <c r="R12" s="205"/>
      <c r="S12" s="205"/>
      <c r="T12" s="205"/>
      <c r="U12" s="205"/>
      <c r="V12" s="205"/>
      <c r="W12" s="205"/>
      <c r="X12" s="205"/>
      <c r="Y12" s="205"/>
      <c r="Z12" s="205"/>
      <c r="AA12" s="205"/>
      <c r="AB12" s="205"/>
      <c r="AC12" s="205"/>
      <c r="AD12" s="205"/>
      <c r="AE12" s="205"/>
      <c r="AF12" s="205"/>
      <c r="AG12" s="205"/>
      <c r="AH12" s="205"/>
      <c r="AI12" s="205"/>
      <c r="AJ12" s="205"/>
      <c r="AK12" s="205"/>
      <c r="AL12" s="206"/>
      <c r="AM12" s="206"/>
      <c r="AN12" s="206"/>
      <c r="AO12" s="206"/>
      <c r="AP12" s="205"/>
      <c r="AQ12" s="207"/>
      <c r="AR12" s="202"/>
      <c r="AS12" s="205"/>
      <c r="AT12" s="205"/>
      <c r="AU12" s="205"/>
      <c r="AV12" s="205"/>
      <c r="AW12" s="205"/>
      <c r="AX12" s="205"/>
      <c r="AY12" s="205"/>
      <c r="AZ12" s="34"/>
      <c r="BA12" s="34"/>
      <c r="BB12" s="34"/>
      <c r="BC12" s="34"/>
      <c r="BD12" s="34"/>
      <c r="BE12" s="34"/>
      <c r="BF12" s="34"/>
      <c r="BG12" s="34"/>
      <c r="BH12" s="34">
        <v>0</v>
      </c>
    </row>
    <row r="13" s="81" customFormat="1" spans="1:60">
      <c r="A13" s="204" t="s">
        <v>175</v>
      </c>
      <c r="B13" s="204" t="s">
        <v>151</v>
      </c>
      <c r="C13" s="204" t="s">
        <v>235</v>
      </c>
      <c r="D13" s="205"/>
      <c r="E13" s="205"/>
      <c r="F13" s="205"/>
      <c r="G13" s="205"/>
      <c r="H13" s="205"/>
      <c r="I13" s="205"/>
      <c r="J13" s="205"/>
      <c r="K13" s="205"/>
      <c r="L13" s="205"/>
      <c r="M13" s="205"/>
      <c r="N13" s="205"/>
      <c r="O13" s="205"/>
      <c r="P13" s="205"/>
      <c r="Q13" s="205"/>
      <c r="R13" s="205"/>
      <c r="S13" s="205"/>
      <c r="T13" s="205"/>
      <c r="U13" s="205"/>
      <c r="V13" s="205"/>
      <c r="W13" s="205"/>
      <c r="X13" s="205"/>
      <c r="Y13" s="205"/>
      <c r="Z13" s="205"/>
      <c r="AA13" s="205"/>
      <c r="AB13" s="205"/>
      <c r="AC13" s="205"/>
      <c r="AD13" s="205"/>
      <c r="AE13" s="205"/>
      <c r="AF13" s="205"/>
      <c r="AG13" s="205"/>
      <c r="AH13" s="205"/>
      <c r="AI13" s="205"/>
      <c r="AJ13" s="205"/>
      <c r="AK13" s="205"/>
      <c r="AL13" s="206"/>
      <c r="AM13" s="206"/>
      <c r="AN13" s="206"/>
      <c r="AO13" s="206"/>
      <c r="AP13" s="205"/>
      <c r="AQ13" s="207"/>
      <c r="AR13" s="205"/>
      <c r="AS13" s="205"/>
      <c r="AT13" s="205"/>
      <c r="AU13" s="205"/>
      <c r="AV13" s="205"/>
      <c r="AW13" s="205"/>
      <c r="AX13" s="205"/>
      <c r="AY13" s="205"/>
      <c r="AZ13" s="34"/>
      <c r="BA13" s="34"/>
      <c r="BB13" s="34"/>
      <c r="BC13" s="34"/>
      <c r="BD13" s="34"/>
      <c r="BE13" s="34"/>
      <c r="BF13" s="34">
        <v>120</v>
      </c>
      <c r="BG13" s="34"/>
      <c r="BH13" s="34">
        <v>8</v>
      </c>
    </row>
    <row r="14" s="81" customFormat="1" spans="1:60">
      <c r="A14" s="204" t="s">
        <v>176</v>
      </c>
      <c r="B14" s="204" t="s">
        <v>311</v>
      </c>
      <c r="C14" s="204" t="s">
        <v>235</v>
      </c>
      <c r="D14" s="205"/>
      <c r="E14" s="205"/>
      <c r="F14" s="205"/>
      <c r="G14" s="205"/>
      <c r="H14" s="205"/>
      <c r="I14" s="205"/>
      <c r="J14" s="205"/>
      <c r="K14" s="205"/>
      <c r="L14" s="205"/>
      <c r="M14" s="205"/>
      <c r="N14" s="205"/>
      <c r="O14" s="205"/>
      <c r="P14" s="205"/>
      <c r="Q14" s="205"/>
      <c r="R14" s="205"/>
      <c r="S14" s="205"/>
      <c r="T14" s="205"/>
      <c r="U14" s="205"/>
      <c r="V14" s="205"/>
      <c r="W14" s="205"/>
      <c r="X14" s="205"/>
      <c r="Y14" s="205"/>
      <c r="Z14" s="205"/>
      <c r="AA14" s="205"/>
      <c r="AB14" s="205"/>
      <c r="AC14" s="205"/>
      <c r="AD14" s="205"/>
      <c r="AE14" s="205"/>
      <c r="AF14" s="205"/>
      <c r="AG14" s="205"/>
      <c r="AH14" s="205"/>
      <c r="AI14" s="205"/>
      <c r="AJ14" s="205"/>
      <c r="AK14" s="205"/>
      <c r="AL14" s="206"/>
      <c r="AM14" s="206"/>
      <c r="AN14" s="206"/>
      <c r="AO14" s="206"/>
      <c r="AP14" s="205"/>
      <c r="AQ14" s="207"/>
      <c r="AR14" s="205"/>
      <c r="AS14" s="205"/>
      <c r="AT14" s="205"/>
      <c r="AU14" s="205"/>
      <c r="AV14" s="205"/>
      <c r="AW14" s="205"/>
      <c r="AX14" s="205"/>
      <c r="AY14" s="205"/>
      <c r="AZ14" s="34"/>
      <c r="BA14" s="34"/>
      <c r="BB14" s="34"/>
      <c r="BC14" s="34"/>
      <c r="BD14" s="34"/>
      <c r="BE14" s="34"/>
      <c r="BF14" s="34"/>
      <c r="BG14" s="34"/>
      <c r="BH14" s="34">
        <v>8</v>
      </c>
    </row>
    <row r="15" s="81" customFormat="1" spans="1:60">
      <c r="A15" s="204" t="s">
        <v>179</v>
      </c>
      <c r="B15" s="204" t="s">
        <v>312</v>
      </c>
      <c r="C15" s="204" t="s">
        <v>235</v>
      </c>
      <c r="D15" s="205"/>
      <c r="E15" s="205"/>
      <c r="F15" s="205"/>
      <c r="G15" s="205"/>
      <c r="H15" s="205"/>
      <c r="I15" s="205"/>
      <c r="J15" s="205"/>
      <c r="K15" s="205"/>
      <c r="L15" s="205"/>
      <c r="M15" s="205"/>
      <c r="N15" s="205"/>
      <c r="O15" s="205"/>
      <c r="P15" s="205"/>
      <c r="Q15" s="205"/>
      <c r="R15" s="205"/>
      <c r="S15" s="205"/>
      <c r="T15" s="205"/>
      <c r="U15" s="205"/>
      <c r="V15" s="205"/>
      <c r="W15" s="205"/>
      <c r="X15" s="205"/>
      <c r="Y15" s="205"/>
      <c r="Z15" s="205"/>
      <c r="AA15" s="205"/>
      <c r="AB15" s="205"/>
      <c r="AC15" s="205"/>
      <c r="AD15" s="205"/>
      <c r="AE15" s="205"/>
      <c r="AF15" s="205"/>
      <c r="AG15" s="205"/>
      <c r="AH15" s="205"/>
      <c r="AI15" s="205"/>
      <c r="AJ15" s="205"/>
      <c r="AK15" s="205"/>
      <c r="AL15" s="206"/>
      <c r="AM15" s="206"/>
      <c r="AN15" s="206"/>
      <c r="AO15" s="206"/>
      <c r="AP15" s="205"/>
      <c r="AQ15" s="207"/>
      <c r="AR15" s="205"/>
      <c r="AS15" s="205"/>
      <c r="AT15" s="205"/>
      <c r="AU15" s="205"/>
      <c r="AV15" s="205"/>
      <c r="AW15" s="205"/>
      <c r="AX15" s="205"/>
      <c r="AY15" s="205"/>
      <c r="AZ15" s="34"/>
      <c r="BA15" s="34"/>
      <c r="BB15" s="34"/>
      <c r="BC15" s="34"/>
      <c r="BD15" s="34"/>
      <c r="BE15" s="34"/>
      <c r="BF15" s="34">
        <v>95</v>
      </c>
      <c r="BG15" s="34"/>
      <c r="BH15" s="34">
        <f>12+12+16</f>
        <v>40</v>
      </c>
    </row>
    <row r="16" s="81" customFormat="1" spans="1:60">
      <c r="A16" s="204" t="s">
        <v>182</v>
      </c>
      <c r="B16" s="204" t="s">
        <v>183</v>
      </c>
      <c r="C16" s="204" t="s">
        <v>235</v>
      </c>
      <c r="D16" s="205"/>
      <c r="E16" s="205"/>
      <c r="F16" s="205"/>
      <c r="G16" s="205"/>
      <c r="H16" s="205"/>
      <c r="I16" s="205"/>
      <c r="J16" s="205"/>
      <c r="K16" s="205"/>
      <c r="L16" s="205"/>
      <c r="M16" s="205"/>
      <c r="N16" s="205"/>
      <c r="O16" s="205"/>
      <c r="P16" s="205"/>
      <c r="Q16" s="205"/>
      <c r="R16" s="205"/>
      <c r="S16" s="205"/>
      <c r="T16" s="205"/>
      <c r="U16" s="205"/>
      <c r="V16" s="205"/>
      <c r="W16" s="205"/>
      <c r="X16" s="205"/>
      <c r="Y16" s="205"/>
      <c r="Z16" s="205"/>
      <c r="AA16" s="205"/>
      <c r="AB16" s="205"/>
      <c r="AC16" s="205"/>
      <c r="AD16" s="205"/>
      <c r="AE16" s="205"/>
      <c r="AF16" s="205"/>
      <c r="AG16" s="205"/>
      <c r="AH16" s="205"/>
      <c r="AI16" s="205"/>
      <c r="AJ16" s="205"/>
      <c r="AK16" s="205"/>
      <c r="AL16" s="206"/>
      <c r="AM16" s="206"/>
      <c r="AN16" s="206"/>
      <c r="AO16" s="206"/>
      <c r="AP16" s="208"/>
      <c r="AQ16" s="209"/>
      <c r="AR16" s="208"/>
      <c r="AS16" s="208"/>
      <c r="AT16" s="208"/>
      <c r="AU16" s="208"/>
      <c r="AV16" s="208"/>
      <c r="AW16" s="208"/>
      <c r="AX16" s="208"/>
      <c r="AY16" s="208"/>
      <c r="AZ16" s="34"/>
      <c r="BA16" s="34"/>
      <c r="BB16" s="34"/>
      <c r="BC16" s="34"/>
      <c r="BD16" s="34"/>
      <c r="BE16" s="34"/>
      <c r="BF16" s="34">
        <v>40</v>
      </c>
      <c r="BG16" s="34"/>
      <c r="BH16" s="34">
        <v>8</v>
      </c>
    </row>
    <row r="17" s="81" customFormat="1" spans="1:60">
      <c r="A17" s="204" t="s">
        <v>187</v>
      </c>
      <c r="B17" s="204" t="s">
        <v>313</v>
      </c>
      <c r="C17" s="204" t="s">
        <v>235</v>
      </c>
      <c r="D17" s="205"/>
      <c r="E17" s="205"/>
      <c r="F17" s="205"/>
      <c r="G17" s="205"/>
      <c r="H17" s="205"/>
      <c r="I17" s="205"/>
      <c r="J17" s="205"/>
      <c r="K17" s="205"/>
      <c r="L17" s="205"/>
      <c r="M17" s="205"/>
      <c r="N17" s="205"/>
      <c r="O17" s="205"/>
      <c r="P17" s="205"/>
      <c r="Q17" s="205"/>
      <c r="R17" s="205"/>
      <c r="S17" s="205"/>
      <c r="T17" s="205"/>
      <c r="U17" s="205"/>
      <c r="V17" s="205"/>
      <c r="W17" s="205"/>
      <c r="X17" s="205"/>
      <c r="Y17" s="205"/>
      <c r="Z17" s="205"/>
      <c r="AA17" s="205"/>
      <c r="AB17" s="205"/>
      <c r="AC17" s="205"/>
      <c r="AD17" s="205"/>
      <c r="AE17" s="205"/>
      <c r="AF17" s="205"/>
      <c r="AG17" s="205"/>
      <c r="AH17" s="205"/>
      <c r="AI17" s="205"/>
      <c r="AJ17" s="205"/>
      <c r="AK17" s="205"/>
      <c r="AL17" s="206"/>
      <c r="AM17" s="206"/>
      <c r="AN17" s="206"/>
      <c r="AO17" s="206"/>
      <c r="AP17" s="208"/>
      <c r="AQ17" s="209"/>
      <c r="AR17" s="208"/>
      <c r="AS17" s="208"/>
      <c r="AT17" s="208"/>
      <c r="AU17" s="208"/>
      <c r="AV17" s="208"/>
      <c r="AW17" s="208"/>
      <c r="AX17" s="208"/>
      <c r="AY17" s="208"/>
      <c r="AZ17" s="34"/>
      <c r="BA17" s="34"/>
      <c r="BB17" s="34"/>
      <c r="BC17" s="34"/>
      <c r="BD17" s="34"/>
      <c r="BE17" s="34"/>
      <c r="BF17" s="34"/>
      <c r="BG17" s="34"/>
      <c r="BH17" s="34">
        <v>8</v>
      </c>
    </row>
    <row r="18" s="81" customFormat="1" spans="1:60">
      <c r="A18" s="204" t="s">
        <v>126</v>
      </c>
      <c r="B18" s="204" t="s">
        <v>188</v>
      </c>
      <c r="C18" s="204" t="s">
        <v>235</v>
      </c>
      <c r="D18" s="205"/>
      <c r="E18" s="205"/>
      <c r="F18" s="205"/>
      <c r="G18" s="205"/>
      <c r="H18" s="205"/>
      <c r="I18" s="205"/>
      <c r="J18" s="205"/>
      <c r="K18" s="205"/>
      <c r="L18" s="205"/>
      <c r="M18" s="205"/>
      <c r="N18" s="205"/>
      <c r="O18" s="205"/>
      <c r="P18" s="205"/>
      <c r="Q18" s="205"/>
      <c r="R18" s="205"/>
      <c r="S18" s="205"/>
      <c r="T18" s="205"/>
      <c r="U18" s="205"/>
      <c r="V18" s="205"/>
      <c r="W18" s="205"/>
      <c r="X18" s="205"/>
      <c r="Y18" s="205"/>
      <c r="Z18" s="205"/>
      <c r="AA18" s="205"/>
      <c r="AB18" s="205"/>
      <c r="AC18" s="205"/>
      <c r="AD18" s="205"/>
      <c r="AE18" s="205"/>
      <c r="AF18" s="205"/>
      <c r="AG18" s="205"/>
      <c r="AH18" s="205"/>
      <c r="AI18" s="205"/>
      <c r="AJ18" s="205"/>
      <c r="AK18" s="205"/>
      <c r="AL18" s="206"/>
      <c r="AM18" s="206"/>
      <c r="AN18" s="206"/>
      <c r="AO18" s="206"/>
      <c r="AP18" s="208"/>
      <c r="AQ18" s="209"/>
      <c r="AR18" s="208"/>
      <c r="AS18" s="208"/>
      <c r="AT18" s="208"/>
      <c r="AU18" s="208"/>
      <c r="AV18" s="208"/>
      <c r="AW18" s="208"/>
      <c r="AX18" s="208"/>
      <c r="AY18" s="208"/>
      <c r="AZ18" s="34"/>
      <c r="BA18" s="34"/>
      <c r="BB18" s="34"/>
      <c r="BC18" s="34"/>
      <c r="BD18" s="34"/>
      <c r="BE18" s="34"/>
      <c r="BF18" s="34">
        <v>80</v>
      </c>
      <c r="BG18" s="34"/>
      <c r="BH18" s="34">
        <v>24</v>
      </c>
    </row>
    <row r="19" s="81" customFormat="1" spans="1:60">
      <c r="A19" s="204" t="s">
        <v>96</v>
      </c>
      <c r="B19" s="204" t="s">
        <v>190</v>
      </c>
      <c r="C19" s="204" t="s">
        <v>235</v>
      </c>
      <c r="D19" s="205"/>
      <c r="E19" s="205"/>
      <c r="F19" s="205"/>
      <c r="G19" s="205"/>
      <c r="H19" s="205"/>
      <c r="I19" s="205"/>
      <c r="J19" s="205"/>
      <c r="K19" s="205"/>
      <c r="L19" s="205"/>
      <c r="M19" s="205"/>
      <c r="N19" s="205"/>
      <c r="O19" s="205"/>
      <c r="P19" s="205"/>
      <c r="Q19" s="205"/>
      <c r="R19" s="205"/>
      <c r="S19" s="205"/>
      <c r="T19" s="205"/>
      <c r="U19" s="205"/>
      <c r="V19" s="205"/>
      <c r="W19" s="205"/>
      <c r="X19" s="205"/>
      <c r="Y19" s="205"/>
      <c r="Z19" s="205"/>
      <c r="AA19" s="205"/>
      <c r="AB19" s="205"/>
      <c r="AC19" s="205"/>
      <c r="AD19" s="205"/>
      <c r="AE19" s="205"/>
      <c r="AF19" s="205"/>
      <c r="AG19" s="205"/>
      <c r="AH19" s="205"/>
      <c r="AI19" s="205"/>
      <c r="AJ19" s="205"/>
      <c r="AK19" s="205"/>
      <c r="AL19" s="206"/>
      <c r="AM19" s="206"/>
      <c r="AN19" s="206"/>
      <c r="AO19" s="206"/>
      <c r="AP19" s="208"/>
      <c r="AQ19" s="209"/>
      <c r="AR19" s="208"/>
      <c r="AS19" s="208"/>
      <c r="AT19" s="208"/>
      <c r="AU19" s="208"/>
      <c r="AV19" s="208"/>
      <c r="AW19" s="208"/>
      <c r="AX19" s="208"/>
      <c r="AY19" s="208"/>
      <c r="AZ19" s="34"/>
      <c r="BA19" s="34"/>
      <c r="BB19" s="34"/>
      <c r="BC19" s="34"/>
      <c r="BD19" s="34"/>
      <c r="BE19" s="34"/>
      <c r="BF19" s="34">
        <v>40</v>
      </c>
      <c r="BG19" s="34"/>
      <c r="BH19" s="34">
        <v>16</v>
      </c>
    </row>
    <row r="20" s="81" customFormat="1" spans="1:60">
      <c r="A20" s="204" t="s">
        <v>191</v>
      </c>
      <c r="B20" s="204" t="s">
        <v>192</v>
      </c>
      <c r="C20" s="204" t="s">
        <v>235</v>
      </c>
      <c r="D20" s="205"/>
      <c r="E20" s="205"/>
      <c r="F20" s="205"/>
      <c r="G20" s="205"/>
      <c r="H20" s="205"/>
      <c r="I20" s="205"/>
      <c r="J20" s="205"/>
      <c r="K20" s="205"/>
      <c r="L20" s="205"/>
      <c r="M20" s="205"/>
      <c r="N20" s="205"/>
      <c r="O20" s="205"/>
      <c r="P20" s="205"/>
      <c r="Q20" s="205"/>
      <c r="R20" s="205"/>
      <c r="S20" s="205"/>
      <c r="T20" s="205"/>
      <c r="U20" s="205"/>
      <c r="V20" s="205"/>
      <c r="W20" s="205"/>
      <c r="X20" s="205"/>
      <c r="Y20" s="205"/>
      <c r="Z20" s="205"/>
      <c r="AA20" s="205"/>
      <c r="AB20" s="205"/>
      <c r="AC20" s="205"/>
      <c r="AD20" s="205"/>
      <c r="AE20" s="205"/>
      <c r="AF20" s="205"/>
      <c r="AG20" s="205"/>
      <c r="AH20" s="205"/>
      <c r="AI20" s="205"/>
      <c r="AJ20" s="205"/>
      <c r="AK20" s="205"/>
      <c r="AL20" s="206"/>
      <c r="AM20" s="206"/>
      <c r="AN20" s="206"/>
      <c r="AO20" s="206"/>
      <c r="AP20" s="208"/>
      <c r="AQ20" s="209"/>
      <c r="AR20" s="208"/>
      <c r="AS20" s="208"/>
      <c r="AT20" s="208"/>
      <c r="AU20" s="208"/>
      <c r="AV20" s="208"/>
      <c r="AW20" s="208"/>
      <c r="AX20" s="208"/>
      <c r="AY20" s="208"/>
      <c r="AZ20" s="34"/>
      <c r="BA20" s="34"/>
      <c r="BB20" s="34"/>
      <c r="BC20" s="34"/>
      <c r="BD20" s="34"/>
      <c r="BE20" s="34"/>
      <c r="BF20" s="34">
        <v>1100</v>
      </c>
      <c r="BG20" s="34"/>
      <c r="BH20" s="34">
        <v>18</v>
      </c>
    </row>
    <row r="21" s="81" customFormat="1" spans="1:60">
      <c r="A21" s="204" t="s">
        <v>193</v>
      </c>
      <c r="B21" s="204" t="s">
        <v>194</v>
      </c>
      <c r="C21" s="204" t="s">
        <v>235</v>
      </c>
      <c r="D21" s="205"/>
      <c r="E21" s="205"/>
      <c r="F21" s="205"/>
      <c r="G21" s="205"/>
      <c r="H21" s="205"/>
      <c r="I21" s="205"/>
      <c r="J21" s="205"/>
      <c r="K21" s="205"/>
      <c r="L21" s="205"/>
      <c r="M21" s="205"/>
      <c r="N21" s="205"/>
      <c r="O21" s="205"/>
      <c r="P21" s="205"/>
      <c r="Q21" s="205"/>
      <c r="R21" s="205"/>
      <c r="S21" s="205"/>
      <c r="T21" s="205"/>
      <c r="U21" s="205"/>
      <c r="V21" s="205"/>
      <c r="W21" s="205"/>
      <c r="X21" s="205"/>
      <c r="Y21" s="205"/>
      <c r="Z21" s="205"/>
      <c r="AA21" s="205"/>
      <c r="AB21" s="205"/>
      <c r="AC21" s="205"/>
      <c r="AD21" s="205"/>
      <c r="AE21" s="205"/>
      <c r="AF21" s="205"/>
      <c r="AG21" s="205"/>
      <c r="AH21" s="205"/>
      <c r="AI21" s="205"/>
      <c r="AJ21" s="205"/>
      <c r="AK21" s="205"/>
      <c r="AL21" s="206"/>
      <c r="AM21" s="206"/>
      <c r="AN21" s="206"/>
      <c r="AO21" s="206"/>
      <c r="AP21" s="208"/>
      <c r="AQ21" s="209"/>
      <c r="AR21" s="208"/>
      <c r="AS21" s="208"/>
      <c r="AT21" s="208"/>
      <c r="AU21" s="208"/>
      <c r="AV21" s="208"/>
      <c r="AW21" s="208"/>
      <c r="AX21" s="208"/>
      <c r="AY21" s="208"/>
      <c r="AZ21" s="34"/>
      <c r="BA21" s="34"/>
      <c r="BB21" s="34"/>
      <c r="BC21" s="34"/>
      <c r="BD21" s="34"/>
      <c r="BE21" s="34"/>
      <c r="BF21" s="34"/>
      <c r="BG21" s="34"/>
      <c r="BH21" s="34">
        <v>8</v>
      </c>
    </row>
    <row r="22" s="81" customFormat="1" spans="1:60">
      <c r="A22" s="210" t="s">
        <v>199</v>
      </c>
      <c r="B22" s="210" t="s">
        <v>200</v>
      </c>
      <c r="C22" s="204" t="s">
        <v>235</v>
      </c>
      <c r="D22" s="205"/>
      <c r="E22" s="205"/>
      <c r="F22" s="205"/>
      <c r="G22" s="205"/>
      <c r="H22" s="205"/>
      <c r="I22" s="205"/>
      <c r="J22" s="205"/>
      <c r="K22" s="205"/>
      <c r="L22" s="205"/>
      <c r="M22" s="205"/>
      <c r="N22" s="205"/>
      <c r="O22" s="205"/>
      <c r="P22" s="205"/>
      <c r="Q22" s="205"/>
      <c r="R22" s="205"/>
      <c r="S22" s="205"/>
      <c r="T22" s="205"/>
      <c r="U22" s="205"/>
      <c r="V22" s="205"/>
      <c r="W22" s="205"/>
      <c r="X22" s="205"/>
      <c r="Y22" s="205"/>
      <c r="Z22" s="205"/>
      <c r="AA22" s="205"/>
      <c r="AB22" s="205"/>
      <c r="AC22" s="205"/>
      <c r="AD22" s="205"/>
      <c r="AE22" s="205"/>
      <c r="AF22" s="205"/>
      <c r="AG22" s="205"/>
      <c r="AH22" s="205"/>
      <c r="AI22" s="205"/>
      <c r="AJ22" s="205"/>
      <c r="AK22" s="205"/>
      <c r="AL22" s="206"/>
      <c r="AM22" s="206"/>
      <c r="AN22" s="206"/>
      <c r="AO22" s="206"/>
      <c r="AP22" s="208"/>
      <c r="AQ22" s="209"/>
      <c r="AR22" s="208"/>
      <c r="AS22" s="208"/>
      <c r="AT22" s="208"/>
      <c r="AU22" s="208"/>
      <c r="AV22" s="208"/>
      <c r="AW22" s="208"/>
      <c r="AX22" s="208"/>
      <c r="AY22" s="208"/>
      <c r="AZ22" s="34"/>
      <c r="BA22" s="34"/>
      <c r="BB22" s="34"/>
      <c r="BC22" s="34"/>
      <c r="BD22" s="34"/>
      <c r="BE22" s="34"/>
      <c r="BF22" s="34"/>
      <c r="BG22" s="34"/>
      <c r="BH22" s="34">
        <v>0</v>
      </c>
    </row>
    <row r="23" s="81" customFormat="1" spans="1:60">
      <c r="A23" s="210" t="s">
        <v>201</v>
      </c>
      <c r="B23" s="210" t="s">
        <v>202</v>
      </c>
      <c r="C23" s="204" t="s">
        <v>235</v>
      </c>
      <c r="D23" s="205"/>
      <c r="E23" s="205"/>
      <c r="F23" s="205"/>
      <c r="G23" s="205"/>
      <c r="H23" s="205"/>
      <c r="I23" s="205"/>
      <c r="J23" s="205"/>
      <c r="K23" s="205"/>
      <c r="L23" s="205"/>
      <c r="M23" s="205"/>
      <c r="N23" s="205"/>
      <c r="O23" s="205"/>
      <c r="P23" s="205"/>
      <c r="Q23" s="205"/>
      <c r="R23" s="205"/>
      <c r="S23" s="205"/>
      <c r="T23" s="205"/>
      <c r="U23" s="205"/>
      <c r="V23" s="205"/>
      <c r="W23" s="205"/>
      <c r="X23" s="205"/>
      <c r="Y23" s="205"/>
      <c r="Z23" s="205"/>
      <c r="AA23" s="205"/>
      <c r="AB23" s="205"/>
      <c r="AC23" s="205"/>
      <c r="AD23" s="205"/>
      <c r="AE23" s="205"/>
      <c r="AF23" s="205"/>
      <c r="AG23" s="205"/>
      <c r="AH23" s="205"/>
      <c r="AI23" s="205"/>
      <c r="AJ23" s="205"/>
      <c r="AK23" s="205"/>
      <c r="AL23" s="206"/>
      <c r="AM23" s="206"/>
      <c r="AN23" s="206"/>
      <c r="AO23" s="206"/>
      <c r="AP23" s="208"/>
      <c r="AQ23" s="209"/>
      <c r="AR23" s="208"/>
      <c r="AS23" s="208"/>
      <c r="AT23" s="208"/>
      <c r="AU23" s="208"/>
      <c r="AV23" s="208"/>
      <c r="AW23" s="208"/>
      <c r="AX23" s="208"/>
      <c r="AY23" s="208"/>
      <c r="AZ23" s="34"/>
      <c r="BA23" s="34"/>
      <c r="BB23" s="34"/>
      <c r="BC23" s="34"/>
      <c r="BD23" s="34"/>
      <c r="BE23" s="34"/>
      <c r="BF23" s="34"/>
      <c r="BG23" s="34"/>
      <c r="BH23" s="34">
        <v>0</v>
      </c>
    </row>
    <row r="24" s="81" customFormat="1" spans="1:60">
      <c r="A24" s="210" t="s">
        <v>203</v>
      </c>
      <c r="B24" s="210" t="s">
        <v>162</v>
      </c>
      <c r="C24" s="204" t="s">
        <v>235</v>
      </c>
      <c r="D24" s="205"/>
      <c r="E24" s="205"/>
      <c r="F24" s="205"/>
      <c r="G24" s="205"/>
      <c r="H24" s="205"/>
      <c r="I24" s="205"/>
      <c r="J24" s="205"/>
      <c r="K24" s="205"/>
      <c r="L24" s="205"/>
      <c r="M24" s="205"/>
      <c r="N24" s="205"/>
      <c r="O24" s="205"/>
      <c r="P24" s="205"/>
      <c r="Q24" s="205"/>
      <c r="R24" s="205"/>
      <c r="S24" s="205"/>
      <c r="T24" s="205"/>
      <c r="U24" s="205"/>
      <c r="V24" s="205"/>
      <c r="W24" s="205"/>
      <c r="X24" s="205"/>
      <c r="Y24" s="205"/>
      <c r="Z24" s="205"/>
      <c r="AA24" s="205"/>
      <c r="AB24" s="205"/>
      <c r="AC24" s="205"/>
      <c r="AD24" s="205"/>
      <c r="AE24" s="205"/>
      <c r="AF24" s="205"/>
      <c r="AG24" s="205"/>
      <c r="AH24" s="205"/>
      <c r="AI24" s="205"/>
      <c r="AJ24" s="205"/>
      <c r="AK24" s="205"/>
      <c r="AL24" s="206"/>
      <c r="AM24" s="206"/>
      <c r="AN24" s="206"/>
      <c r="AO24" s="206"/>
      <c r="AP24" s="208"/>
      <c r="AQ24" s="209"/>
      <c r="AR24" s="208"/>
      <c r="AS24" s="208"/>
      <c r="AT24" s="208"/>
      <c r="AU24" s="208"/>
      <c r="AV24" s="208"/>
      <c r="AW24" s="208"/>
      <c r="AX24" s="208"/>
      <c r="AY24" s="208"/>
      <c r="AZ24" s="34"/>
      <c r="BA24" s="34"/>
      <c r="BB24" s="34"/>
      <c r="BC24" s="34"/>
      <c r="BD24" s="34"/>
      <c r="BE24" s="34"/>
      <c r="BF24" s="34"/>
      <c r="BG24" s="34"/>
      <c r="BH24" s="34">
        <v>0</v>
      </c>
    </row>
    <row r="25" s="81" customFormat="1" spans="1:60">
      <c r="A25" s="210" t="s">
        <v>204</v>
      </c>
      <c r="B25" s="210" t="s">
        <v>205</v>
      </c>
      <c r="C25" s="204" t="s">
        <v>235</v>
      </c>
      <c r="D25" s="205"/>
      <c r="E25" s="205"/>
      <c r="F25" s="205"/>
      <c r="G25" s="205"/>
      <c r="H25" s="205"/>
      <c r="I25" s="205"/>
      <c r="J25" s="205"/>
      <c r="K25" s="205"/>
      <c r="L25" s="205"/>
      <c r="M25" s="205"/>
      <c r="N25" s="205"/>
      <c r="O25" s="205"/>
      <c r="P25" s="205"/>
      <c r="Q25" s="205"/>
      <c r="R25" s="205"/>
      <c r="S25" s="205"/>
      <c r="T25" s="205"/>
      <c r="U25" s="205"/>
      <c r="V25" s="205"/>
      <c r="W25" s="205"/>
      <c r="X25" s="205"/>
      <c r="Y25" s="205"/>
      <c r="Z25" s="205"/>
      <c r="AA25" s="205"/>
      <c r="AB25" s="205"/>
      <c r="AC25" s="205"/>
      <c r="AD25" s="205"/>
      <c r="AE25" s="205"/>
      <c r="AF25" s="205"/>
      <c r="AG25" s="205"/>
      <c r="AH25" s="205"/>
      <c r="AI25" s="205"/>
      <c r="AJ25" s="205"/>
      <c r="AK25" s="205"/>
      <c r="AL25" s="206"/>
      <c r="AM25" s="206"/>
      <c r="AN25" s="206"/>
      <c r="AO25" s="206"/>
      <c r="AP25" s="208"/>
      <c r="AQ25" s="209"/>
      <c r="AR25" s="208"/>
      <c r="AS25" s="208"/>
      <c r="AT25" s="208"/>
      <c r="AU25" s="208"/>
      <c r="AV25" s="208"/>
      <c r="AW25" s="208"/>
      <c r="AX25" s="208"/>
      <c r="AY25" s="208"/>
      <c r="AZ25" s="34"/>
      <c r="BA25" s="34"/>
      <c r="BB25" s="34"/>
      <c r="BC25" s="34"/>
      <c r="BD25" s="34"/>
      <c r="BE25" s="34"/>
      <c r="BF25" s="34"/>
      <c r="BG25" s="34"/>
      <c r="BH25" s="34">
        <v>0</v>
      </c>
    </row>
    <row r="26" s="81" customFormat="1" spans="1:60">
      <c r="A26" s="211" t="s">
        <v>93</v>
      </c>
      <c r="B26" s="212"/>
      <c r="C26" s="212"/>
      <c r="D26" s="213">
        <f t="shared" ref="D26:BH26" si="0">SUM(D3:D25)</f>
        <v>0</v>
      </c>
      <c r="E26" s="213">
        <f t="shared" si="0"/>
        <v>0</v>
      </c>
      <c r="F26" s="213">
        <f t="shared" si="0"/>
        <v>0</v>
      </c>
      <c r="G26" s="213">
        <f t="shared" si="0"/>
        <v>0</v>
      </c>
      <c r="H26" s="213">
        <f t="shared" si="0"/>
        <v>0</v>
      </c>
      <c r="I26" s="213">
        <f t="shared" si="0"/>
        <v>0</v>
      </c>
      <c r="J26" s="213">
        <f t="shared" si="0"/>
        <v>0</v>
      </c>
      <c r="K26" s="213">
        <f t="shared" si="0"/>
        <v>0</v>
      </c>
      <c r="L26" s="213">
        <f t="shared" si="0"/>
        <v>0</v>
      </c>
      <c r="M26" s="213">
        <f t="shared" si="0"/>
        <v>0</v>
      </c>
      <c r="N26" s="213">
        <f t="shared" si="0"/>
        <v>0</v>
      </c>
      <c r="O26" s="213">
        <f t="shared" si="0"/>
        <v>0</v>
      </c>
      <c r="P26" s="213">
        <f t="shared" si="0"/>
        <v>0</v>
      </c>
      <c r="Q26" s="213">
        <f t="shared" si="0"/>
        <v>0</v>
      </c>
      <c r="R26" s="213">
        <f t="shared" si="0"/>
        <v>0</v>
      </c>
      <c r="S26" s="213">
        <f t="shared" si="0"/>
        <v>0</v>
      </c>
      <c r="T26" s="213">
        <f t="shared" si="0"/>
        <v>0</v>
      </c>
      <c r="U26" s="213">
        <f t="shared" si="0"/>
        <v>0</v>
      </c>
      <c r="V26" s="213">
        <f t="shared" si="0"/>
        <v>0</v>
      </c>
      <c r="W26" s="213">
        <f t="shared" si="0"/>
        <v>0</v>
      </c>
      <c r="X26" s="213">
        <f t="shared" si="0"/>
        <v>0</v>
      </c>
      <c r="Y26" s="213">
        <f t="shared" si="0"/>
        <v>0</v>
      </c>
      <c r="Z26" s="213">
        <f t="shared" si="0"/>
        <v>0</v>
      </c>
      <c r="AA26" s="213">
        <f t="shared" si="0"/>
        <v>0</v>
      </c>
      <c r="AB26" s="213">
        <f t="shared" si="0"/>
        <v>0</v>
      </c>
      <c r="AC26" s="213">
        <f t="shared" si="0"/>
        <v>0</v>
      </c>
      <c r="AD26" s="213">
        <f t="shared" si="0"/>
        <v>0</v>
      </c>
      <c r="AE26" s="213">
        <f t="shared" si="0"/>
        <v>0</v>
      </c>
      <c r="AF26" s="213">
        <f t="shared" si="0"/>
        <v>0</v>
      </c>
      <c r="AG26" s="213">
        <f t="shared" si="0"/>
        <v>0</v>
      </c>
      <c r="AH26" s="213">
        <f t="shared" si="0"/>
        <v>0</v>
      </c>
      <c r="AI26" s="213">
        <f t="shared" si="0"/>
        <v>0</v>
      </c>
      <c r="AJ26" s="213">
        <f t="shared" si="0"/>
        <v>0</v>
      </c>
      <c r="AK26" s="213">
        <f t="shared" si="0"/>
        <v>0</v>
      </c>
      <c r="AL26" s="213">
        <f t="shared" si="0"/>
        <v>0</v>
      </c>
      <c r="AM26" s="213">
        <f t="shared" si="0"/>
        <v>0</v>
      </c>
      <c r="AN26" s="213">
        <f t="shared" si="0"/>
        <v>0</v>
      </c>
      <c r="AO26" s="213">
        <f t="shared" si="0"/>
        <v>0</v>
      </c>
      <c r="AP26" s="213">
        <f t="shared" si="0"/>
        <v>0</v>
      </c>
      <c r="AQ26" s="213">
        <f t="shared" si="0"/>
        <v>0</v>
      </c>
      <c r="AR26" s="213">
        <f t="shared" si="0"/>
        <v>0</v>
      </c>
      <c r="AS26" s="213">
        <f t="shared" si="0"/>
        <v>0</v>
      </c>
      <c r="AT26" s="213">
        <f t="shared" si="0"/>
        <v>0</v>
      </c>
      <c r="AU26" s="213">
        <f t="shared" si="0"/>
        <v>0</v>
      </c>
      <c r="AV26" s="213">
        <f t="shared" si="0"/>
        <v>0</v>
      </c>
      <c r="AW26" s="213">
        <f t="shared" si="0"/>
        <v>0</v>
      </c>
      <c r="AX26" s="213">
        <f t="shared" si="0"/>
        <v>0</v>
      </c>
      <c r="AY26" s="213">
        <f t="shared" si="0"/>
        <v>0</v>
      </c>
      <c r="AZ26" s="213">
        <f t="shared" si="0"/>
        <v>0</v>
      </c>
      <c r="BA26" s="213">
        <f t="shared" si="0"/>
        <v>0</v>
      </c>
      <c r="BB26" s="213">
        <f t="shared" si="0"/>
        <v>0</v>
      </c>
      <c r="BC26" s="213">
        <f t="shared" si="0"/>
        <v>0</v>
      </c>
      <c r="BD26" s="213">
        <f t="shared" si="0"/>
        <v>0</v>
      </c>
      <c r="BE26" s="213">
        <f t="shared" si="0"/>
        <v>0</v>
      </c>
      <c r="BF26" s="213">
        <f t="shared" si="0"/>
        <v>2430</v>
      </c>
      <c r="BG26" s="213">
        <f t="shared" si="0"/>
        <v>0</v>
      </c>
      <c r="BH26" s="213">
        <f t="shared" si="0"/>
        <v>649</v>
      </c>
    </row>
  </sheetData>
  <mergeCells count="3">
    <mergeCell ref="A1:AY1"/>
    <mergeCell ref="A26:B26"/>
    <mergeCell ref="A8:A9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8"/>
  <sheetViews>
    <sheetView topLeftCell="A46" workbookViewId="0">
      <selection activeCell="G28" sqref="G27:G28"/>
    </sheetView>
  </sheetViews>
  <sheetFormatPr defaultColWidth="9" defaultRowHeight="30" customHeight="1"/>
  <cols>
    <col min="1" max="1" width="6.775" style="129" customWidth="1"/>
    <col min="2" max="2" width="12.775" style="130" customWidth="1"/>
    <col min="3" max="3" width="42.625" style="129" customWidth="1"/>
    <col min="4" max="4" width="22.375" style="129" customWidth="1"/>
    <col min="5" max="5" width="16.625" style="129" customWidth="1"/>
    <col min="6" max="6" width="12.775" style="129" customWidth="1"/>
    <col min="7" max="7" width="23.625" style="129" customWidth="1"/>
    <col min="8" max="9" width="12.8916666666667" style="129"/>
    <col min="10" max="10" width="13.1083333333333" style="129"/>
    <col min="11" max="12" width="12.8916666666667" style="129"/>
    <col min="13" max="13" width="13.1083333333333" style="129"/>
    <col min="14" max="14" width="12.8916666666667" style="129"/>
    <col min="15" max="249" width="9" style="129"/>
    <col min="250" max="16384" width="9" style="131"/>
  </cols>
  <sheetData>
    <row r="1" s="1" customFormat="1" ht="50" customHeight="1" spans="1:10">
      <c r="A1" s="132" t="s">
        <v>314</v>
      </c>
      <c r="B1" s="133"/>
      <c r="C1" s="134"/>
      <c r="D1" s="135"/>
      <c r="E1" s="134"/>
      <c r="F1" s="134"/>
    </row>
    <row r="2" s="1" customFormat="1" ht="45" customHeight="1" spans="1:10">
      <c r="A2" s="127" t="s">
        <v>1</v>
      </c>
      <c r="B2" s="136" t="s">
        <v>315</v>
      </c>
      <c r="C2" s="127" t="s">
        <v>316</v>
      </c>
      <c r="D2" s="127" t="s">
        <v>210</v>
      </c>
      <c r="E2" s="137" t="s">
        <v>317</v>
      </c>
      <c r="F2" s="138" t="s">
        <v>318</v>
      </c>
      <c r="G2" s="126" t="s">
        <v>7</v>
      </c>
    </row>
    <row r="3" s="1" customFormat="1" ht="22" customHeight="1" spans="1:10">
      <c r="A3" s="139">
        <v>1</v>
      </c>
      <c r="B3" s="140" t="s">
        <v>319</v>
      </c>
      <c r="C3" s="141" t="s">
        <v>320</v>
      </c>
      <c r="D3" s="128" t="s">
        <v>224</v>
      </c>
      <c r="E3" s="142">
        <v>1729</v>
      </c>
      <c r="F3" s="142" t="s">
        <v>321</v>
      </c>
      <c r="G3" s="143"/>
    </row>
    <row r="4" s="1" customFormat="1" ht="22" customHeight="1" spans="1:10">
      <c r="A4" s="87">
        <v>2</v>
      </c>
      <c r="B4" s="140"/>
      <c r="C4" s="144" t="s">
        <v>322</v>
      </c>
      <c r="D4" s="128" t="s">
        <v>224</v>
      </c>
      <c r="E4" s="142">
        <v>4200</v>
      </c>
      <c r="F4" s="142" t="s">
        <v>323</v>
      </c>
      <c r="G4" s="143"/>
    </row>
    <row r="5" s="1" customFormat="1" ht="22" customHeight="1" spans="1:10">
      <c r="A5" s="87">
        <v>3</v>
      </c>
      <c r="B5" s="140"/>
      <c r="C5" s="144" t="s">
        <v>324</v>
      </c>
      <c r="D5" s="128" t="s">
        <v>224</v>
      </c>
      <c r="E5" s="142">
        <v>1545</v>
      </c>
      <c r="F5" s="145" t="s">
        <v>323</v>
      </c>
      <c r="G5" s="143"/>
    </row>
    <row r="6" s="1" customFormat="1" ht="22" customHeight="1" spans="1:10">
      <c r="A6" s="87">
        <v>4</v>
      </c>
      <c r="B6" s="140"/>
      <c r="C6" s="144" t="s">
        <v>325</v>
      </c>
      <c r="D6" s="128" t="s">
        <v>224</v>
      </c>
      <c r="E6" s="142">
        <v>1896</v>
      </c>
      <c r="F6" s="146"/>
      <c r="G6" s="88"/>
    </row>
    <row r="7" s="1" customFormat="1" ht="22" customHeight="1" spans="1:10">
      <c r="A7" s="87">
        <v>5</v>
      </c>
      <c r="B7" s="140"/>
      <c r="C7" s="147" t="s">
        <v>326</v>
      </c>
      <c r="D7" s="128" t="s">
        <v>224</v>
      </c>
      <c r="E7" s="148">
        <v>59</v>
      </c>
      <c r="F7" s="146"/>
      <c r="G7" s="88"/>
    </row>
    <row r="8" s="1" customFormat="1" ht="22" customHeight="1" spans="1:10">
      <c r="A8" s="87">
        <v>6</v>
      </c>
      <c r="B8" s="140"/>
      <c r="C8" s="147" t="s">
        <v>327</v>
      </c>
      <c r="D8" s="128" t="s">
        <v>224</v>
      </c>
      <c r="E8" s="148">
        <v>3040</v>
      </c>
      <c r="F8" s="146"/>
      <c r="G8" s="88"/>
    </row>
    <row r="9" s="1" customFormat="1" ht="22" customHeight="1" spans="1:10">
      <c r="A9" s="87">
        <v>7</v>
      </c>
      <c r="B9" s="140"/>
      <c r="C9" s="144" t="s">
        <v>328</v>
      </c>
      <c r="D9" s="128" t="s">
        <v>224</v>
      </c>
      <c r="E9" s="142">
        <v>624</v>
      </c>
      <c r="F9" s="146"/>
      <c r="G9" s="88"/>
    </row>
    <row r="10" s="1" customFormat="1" ht="22" customHeight="1" spans="1:10">
      <c r="A10" s="87">
        <v>8</v>
      </c>
      <c r="B10" s="140"/>
      <c r="C10" s="149" t="s">
        <v>329</v>
      </c>
      <c r="D10" s="128" t="s">
        <v>224</v>
      </c>
      <c r="E10" s="150">
        <v>9100</v>
      </c>
      <c r="F10" s="146"/>
      <c r="G10" s="88"/>
    </row>
    <row r="11" s="1" customFormat="1" ht="22" customHeight="1" spans="1:10">
      <c r="A11" s="87">
        <v>9</v>
      </c>
      <c r="B11" s="140"/>
      <c r="C11" s="149" t="s">
        <v>330</v>
      </c>
      <c r="D11" s="128" t="s">
        <v>224</v>
      </c>
      <c r="E11" s="151">
        <v>2636.64</v>
      </c>
      <c r="F11" s="146"/>
      <c r="G11" s="88"/>
    </row>
    <row r="12" s="1" customFormat="1" ht="22" customHeight="1" spans="1:10">
      <c r="A12" s="152" t="s">
        <v>8</v>
      </c>
      <c r="B12" s="153" t="s">
        <v>331</v>
      </c>
      <c r="C12" s="153"/>
      <c r="D12" s="154"/>
      <c r="E12" s="155">
        <f>SUM(E3:E11)</f>
        <v>24829.64</v>
      </c>
      <c r="F12" s="74"/>
      <c r="G12" s="156"/>
    </row>
    <row r="13" s="129" customFormat="1" customHeight="1" spans="1:10">
      <c r="A13" s="157">
        <v>1</v>
      </c>
      <c r="B13" s="158" t="s">
        <v>332</v>
      </c>
      <c r="C13" s="159" t="s">
        <v>333</v>
      </c>
      <c r="D13" s="128" t="s">
        <v>235</v>
      </c>
      <c r="E13" s="114">
        <v>40004</v>
      </c>
      <c r="F13" s="160" t="s">
        <v>332</v>
      </c>
      <c r="G13" s="161" t="s">
        <v>334</v>
      </c>
    </row>
    <row r="14" s="129" customFormat="1" customHeight="1" spans="1:10">
      <c r="A14" s="157">
        <v>2</v>
      </c>
      <c r="B14" s="158"/>
      <c r="C14" s="159" t="s">
        <v>335</v>
      </c>
      <c r="D14" s="128" t="s">
        <v>235</v>
      </c>
      <c r="E14" s="114">
        <v>62135.5</v>
      </c>
      <c r="F14" s="160"/>
      <c r="G14" s="161" t="s">
        <v>334</v>
      </c>
    </row>
    <row r="15" s="129" customFormat="1" customHeight="1" spans="1:10">
      <c r="A15" s="157">
        <v>3</v>
      </c>
      <c r="B15" s="162" t="s">
        <v>336</v>
      </c>
      <c r="C15" s="163" t="s">
        <v>337</v>
      </c>
      <c r="D15" s="164" t="s">
        <v>235</v>
      </c>
      <c r="E15" s="165">
        <v>4750</v>
      </c>
      <c r="F15" s="166" t="s">
        <v>338</v>
      </c>
      <c r="G15" s="165"/>
      <c r="I15" s="167"/>
      <c r="J15" s="167"/>
    </row>
    <row r="16" s="129" customFormat="1" customHeight="1" spans="1:10">
      <c r="A16" s="157">
        <v>4</v>
      </c>
      <c r="B16" s="168"/>
      <c r="C16" s="165" t="s">
        <v>339</v>
      </c>
      <c r="D16" s="164" t="s">
        <v>235</v>
      </c>
      <c r="E16" s="165">
        <v>4000</v>
      </c>
      <c r="F16" s="169"/>
      <c r="G16" s="165"/>
      <c r="I16" s="167"/>
      <c r="J16" s="167"/>
    </row>
    <row r="17" s="129" customFormat="1" customHeight="1" spans="1:10">
      <c r="A17" s="157">
        <v>5</v>
      </c>
      <c r="B17" s="168"/>
      <c r="C17" s="165" t="s">
        <v>340</v>
      </c>
      <c r="D17" s="164" t="s">
        <v>235</v>
      </c>
      <c r="E17" s="165">
        <v>950</v>
      </c>
      <c r="F17" s="169"/>
      <c r="G17" s="165"/>
      <c r="I17" s="167"/>
      <c r="J17" s="167"/>
    </row>
    <row r="18" s="129" customFormat="1" customHeight="1" spans="1:10">
      <c r="A18" s="157">
        <v>6</v>
      </c>
      <c r="B18" s="170"/>
      <c r="C18" s="171" t="s">
        <v>341</v>
      </c>
      <c r="D18" s="164" t="s">
        <v>235</v>
      </c>
      <c r="E18" s="171">
        <v>1739</v>
      </c>
      <c r="F18" s="172"/>
      <c r="G18" s="171"/>
      <c r="I18" s="167"/>
      <c r="J18" s="167"/>
    </row>
    <row r="19" s="129" customFormat="1" ht="57" customHeight="1" spans="1:10">
      <c r="A19" s="157">
        <v>7</v>
      </c>
      <c r="B19" s="173" t="s">
        <v>35</v>
      </c>
      <c r="C19" s="171" t="s">
        <v>342</v>
      </c>
      <c r="D19" s="164" t="s">
        <v>235</v>
      </c>
      <c r="E19" s="171">
        <v>39000</v>
      </c>
      <c r="F19" s="166" t="s">
        <v>343</v>
      </c>
      <c r="G19" s="171"/>
      <c r="I19" s="167"/>
      <c r="J19" s="167"/>
    </row>
    <row r="20" s="129" customFormat="1" customHeight="1" spans="1:10">
      <c r="A20" s="157">
        <v>8</v>
      </c>
      <c r="B20" s="173"/>
      <c r="C20" s="165" t="s">
        <v>344</v>
      </c>
      <c r="D20" s="164" t="s">
        <v>235</v>
      </c>
      <c r="E20" s="165">
        <v>28875</v>
      </c>
      <c r="F20" s="172"/>
      <c r="G20" s="165"/>
      <c r="I20" s="167"/>
      <c r="J20" s="167"/>
    </row>
    <row r="21" s="129" customFormat="1" customHeight="1" spans="1:10">
      <c r="A21" s="157">
        <v>9</v>
      </c>
      <c r="B21" s="173"/>
      <c r="C21" s="165" t="s">
        <v>345</v>
      </c>
      <c r="D21" s="164" t="s">
        <v>235</v>
      </c>
      <c r="E21" s="165">
        <v>5000</v>
      </c>
      <c r="F21" s="174" t="s">
        <v>346</v>
      </c>
      <c r="G21" s="165"/>
      <c r="I21" s="167"/>
      <c r="J21" s="167"/>
    </row>
    <row r="22" s="129" customFormat="1" customHeight="1" spans="1:10">
      <c r="A22" s="157">
        <v>10</v>
      </c>
      <c r="B22" s="173"/>
      <c r="C22" s="165" t="s">
        <v>347</v>
      </c>
      <c r="D22" s="164" t="s">
        <v>235</v>
      </c>
      <c r="E22" s="165">
        <v>13300</v>
      </c>
      <c r="F22" s="174"/>
      <c r="G22" s="165"/>
      <c r="I22" s="167"/>
      <c r="J22" s="167"/>
    </row>
    <row r="23" s="129" customFormat="1" customHeight="1" spans="1:10">
      <c r="A23" s="157">
        <v>11</v>
      </c>
      <c r="B23" s="173"/>
      <c r="C23" s="165" t="s">
        <v>348</v>
      </c>
      <c r="D23" s="164" t="s">
        <v>235</v>
      </c>
      <c r="E23" s="165">
        <v>15500</v>
      </c>
      <c r="F23" s="174"/>
      <c r="G23" s="165"/>
      <c r="I23" s="167"/>
      <c r="J23" s="167"/>
    </row>
    <row r="24" s="129" customFormat="1" customHeight="1" spans="1:10">
      <c r="A24" s="157">
        <v>12</v>
      </c>
      <c r="B24" s="173"/>
      <c r="C24" s="165" t="s">
        <v>349</v>
      </c>
      <c r="D24" s="164" t="s">
        <v>235</v>
      </c>
      <c r="E24" s="165">
        <v>5600</v>
      </c>
      <c r="F24" s="174"/>
      <c r="G24" s="165"/>
      <c r="I24" s="167"/>
      <c r="J24" s="167"/>
    </row>
    <row r="25" s="129" customFormat="1" customHeight="1" spans="1:10">
      <c r="A25" s="157">
        <v>13</v>
      </c>
      <c r="B25" s="173" t="s">
        <v>37</v>
      </c>
      <c r="C25" s="175" t="s">
        <v>350</v>
      </c>
      <c r="D25" s="164" t="s">
        <v>235</v>
      </c>
      <c r="E25" s="176">
        <v>22917</v>
      </c>
      <c r="F25" s="165" t="s">
        <v>37</v>
      </c>
      <c r="G25" s="165"/>
      <c r="I25" s="167"/>
      <c r="J25" s="167"/>
    </row>
    <row r="26" s="129" customFormat="1" customHeight="1" spans="1:10">
      <c r="A26" s="157">
        <v>14</v>
      </c>
      <c r="B26" s="173"/>
      <c r="C26" s="175" t="s">
        <v>351</v>
      </c>
      <c r="D26" s="164" t="s">
        <v>235</v>
      </c>
      <c r="E26" s="176">
        <v>25000</v>
      </c>
      <c r="F26" s="165"/>
      <c r="G26" s="165"/>
      <c r="I26" s="167"/>
      <c r="J26" s="167"/>
    </row>
    <row r="27" s="129" customFormat="1" ht="50" customHeight="1" spans="1:10">
      <c r="A27" s="157">
        <v>15</v>
      </c>
      <c r="B27" s="162" t="s">
        <v>352</v>
      </c>
      <c r="C27" s="175" t="s">
        <v>353</v>
      </c>
      <c r="D27" s="164" t="s">
        <v>235</v>
      </c>
      <c r="E27" s="177">
        <v>1000</v>
      </c>
      <c r="F27" s="165" t="s">
        <v>338</v>
      </c>
      <c r="G27" s="165"/>
      <c r="I27" s="167"/>
    </row>
    <row r="28" s="129" customFormat="1" ht="50" customHeight="1" spans="1:10">
      <c r="A28" s="157">
        <v>16</v>
      </c>
      <c r="B28" s="168"/>
      <c r="C28" s="175" t="s">
        <v>354</v>
      </c>
      <c r="D28" s="164" t="s">
        <v>235</v>
      </c>
      <c r="E28" s="177">
        <v>1800</v>
      </c>
      <c r="F28" s="165" t="s">
        <v>343</v>
      </c>
      <c r="G28" s="165"/>
      <c r="I28" s="167"/>
    </row>
    <row r="29" s="129" customFormat="1" customHeight="1" spans="1:10">
      <c r="A29" s="157">
        <v>17</v>
      </c>
      <c r="B29" s="168"/>
      <c r="C29" s="175" t="s">
        <v>355</v>
      </c>
      <c r="D29" s="164" t="s">
        <v>235</v>
      </c>
      <c r="E29" s="177">
        <v>2530</v>
      </c>
      <c r="F29" s="178" t="s">
        <v>356</v>
      </c>
      <c r="G29" s="165"/>
      <c r="I29" s="167"/>
    </row>
    <row r="30" s="129" customFormat="1" customHeight="1" spans="1:10">
      <c r="A30" s="157">
        <v>18</v>
      </c>
      <c r="B30" s="168"/>
      <c r="C30" s="179" t="s">
        <v>357</v>
      </c>
      <c r="D30" s="164" t="s">
        <v>235</v>
      </c>
      <c r="E30" s="177">
        <v>1227</v>
      </c>
      <c r="F30" s="180"/>
      <c r="G30" s="165"/>
    </row>
    <row r="31" s="129" customFormat="1" customHeight="1" spans="1:10">
      <c r="A31" s="157">
        <v>19</v>
      </c>
      <c r="B31" s="168"/>
      <c r="C31" s="173" t="s">
        <v>358</v>
      </c>
      <c r="D31" s="164" t="s">
        <v>235</v>
      </c>
      <c r="E31" s="181">
        <v>570</v>
      </c>
      <c r="F31" s="180"/>
      <c r="G31" s="171"/>
    </row>
    <row r="32" s="129" customFormat="1" customHeight="1" spans="1:10">
      <c r="A32" s="157">
        <v>20</v>
      </c>
      <c r="B32" s="168"/>
      <c r="C32" s="173" t="s">
        <v>359</v>
      </c>
      <c r="D32" s="164" t="s">
        <v>235</v>
      </c>
      <c r="E32" s="181">
        <v>4581</v>
      </c>
      <c r="F32" s="180"/>
      <c r="G32" s="171"/>
    </row>
    <row r="33" s="129" customFormat="1" customHeight="1" spans="1:7">
      <c r="A33" s="157">
        <v>21</v>
      </c>
      <c r="B33" s="168"/>
      <c r="C33" s="173" t="s">
        <v>360</v>
      </c>
      <c r="D33" s="164" t="s">
        <v>235</v>
      </c>
      <c r="E33" s="181">
        <v>1271</v>
      </c>
      <c r="F33" s="182"/>
      <c r="G33" s="171"/>
    </row>
    <row r="34" s="129" customFormat="1" ht="69" customHeight="1" spans="1:7">
      <c r="A34" s="157">
        <v>22</v>
      </c>
      <c r="B34" s="168"/>
      <c r="C34" s="173" t="s">
        <v>361</v>
      </c>
      <c r="D34" s="164" t="s">
        <v>235</v>
      </c>
      <c r="E34" s="181">
        <v>1239</v>
      </c>
      <c r="F34" s="178" t="s">
        <v>343</v>
      </c>
      <c r="G34" s="171"/>
    </row>
    <row r="35" s="129" customFormat="1" customHeight="1" spans="1:7">
      <c r="A35" s="157">
        <v>23</v>
      </c>
      <c r="B35" s="168"/>
      <c r="C35" s="175" t="s">
        <v>362</v>
      </c>
      <c r="D35" s="164" t="s">
        <v>235</v>
      </c>
      <c r="E35" s="176">
        <v>500</v>
      </c>
      <c r="F35" s="180"/>
      <c r="G35" s="165"/>
    </row>
    <row r="36" s="129" customFormat="1" customHeight="1" spans="1:7">
      <c r="A36" s="157">
        <v>24</v>
      </c>
      <c r="B36" s="168"/>
      <c r="C36" s="175" t="s">
        <v>363</v>
      </c>
      <c r="D36" s="164" t="s">
        <v>235</v>
      </c>
      <c r="E36" s="176">
        <v>1150</v>
      </c>
      <c r="F36" s="180"/>
      <c r="G36" s="165"/>
    </row>
    <row r="37" s="129" customFormat="1" customHeight="1" spans="1:7">
      <c r="A37" s="157">
        <v>25</v>
      </c>
      <c r="B37" s="168"/>
      <c r="C37" s="175" t="s">
        <v>364</v>
      </c>
      <c r="D37" s="164" t="s">
        <v>235</v>
      </c>
      <c r="E37" s="176">
        <v>1671</v>
      </c>
      <c r="F37" s="180"/>
      <c r="G37" s="165"/>
    </row>
    <row r="38" s="129" customFormat="1" customHeight="1" spans="1:7">
      <c r="A38" s="157">
        <v>26</v>
      </c>
      <c r="B38" s="168"/>
      <c r="C38" s="175" t="s">
        <v>365</v>
      </c>
      <c r="D38" s="164" t="s">
        <v>235</v>
      </c>
      <c r="E38" s="176">
        <v>950</v>
      </c>
      <c r="F38" s="180"/>
      <c r="G38" s="165"/>
    </row>
    <row r="39" s="129" customFormat="1" customHeight="1" spans="1:7">
      <c r="A39" s="157">
        <v>27</v>
      </c>
      <c r="B39" s="168"/>
      <c r="C39" s="175" t="s">
        <v>366</v>
      </c>
      <c r="D39" s="164" t="s">
        <v>235</v>
      </c>
      <c r="E39" s="176">
        <v>32140</v>
      </c>
      <c r="F39" s="182"/>
      <c r="G39" s="165"/>
    </row>
    <row r="40" s="129" customFormat="1" customHeight="1" spans="1:7">
      <c r="A40" s="157">
        <v>28</v>
      </c>
      <c r="B40" s="168"/>
      <c r="C40" s="175" t="s">
        <v>367</v>
      </c>
      <c r="D40" s="164" t="s">
        <v>235</v>
      </c>
      <c r="E40" s="176">
        <v>120</v>
      </c>
      <c r="F40" s="178" t="s">
        <v>346</v>
      </c>
      <c r="G40" s="165"/>
    </row>
    <row r="41" s="129" customFormat="1" customHeight="1" spans="1:7">
      <c r="A41" s="157">
        <v>29</v>
      </c>
      <c r="B41" s="168"/>
      <c r="C41" s="175" t="s">
        <v>368</v>
      </c>
      <c r="D41" s="164" t="s">
        <v>235</v>
      </c>
      <c r="E41" s="176">
        <v>260</v>
      </c>
      <c r="F41" s="180"/>
      <c r="G41" s="165"/>
    </row>
    <row r="42" s="129" customFormat="1" customHeight="1" spans="1:7">
      <c r="A42" s="157">
        <v>30</v>
      </c>
      <c r="B42" s="168"/>
      <c r="C42" s="175" t="s">
        <v>369</v>
      </c>
      <c r="D42" s="164" t="s">
        <v>235</v>
      </c>
      <c r="E42" s="176">
        <v>216</v>
      </c>
      <c r="F42" s="180"/>
      <c r="G42" s="165"/>
    </row>
    <row r="43" s="129" customFormat="1" customHeight="1" spans="1:7">
      <c r="A43" s="157">
        <v>31</v>
      </c>
      <c r="B43" s="168"/>
      <c r="C43" s="175" t="s">
        <v>370</v>
      </c>
      <c r="D43" s="164" t="s">
        <v>235</v>
      </c>
      <c r="E43" s="176">
        <v>110</v>
      </c>
      <c r="F43" s="180"/>
      <c r="G43" s="165"/>
    </row>
    <row r="44" s="129" customFormat="1" customHeight="1" spans="1:7">
      <c r="A44" s="157">
        <v>32</v>
      </c>
      <c r="B44" s="168"/>
      <c r="C44" s="175" t="s">
        <v>371</v>
      </c>
      <c r="D44" s="164" t="s">
        <v>235</v>
      </c>
      <c r="E44" s="176">
        <v>780</v>
      </c>
      <c r="F44" s="180"/>
      <c r="G44" s="165"/>
    </row>
    <row r="45" s="129" customFormat="1" customHeight="1" spans="1:7">
      <c r="A45" s="157">
        <v>33</v>
      </c>
      <c r="B45" s="168"/>
      <c r="C45" s="175" t="s">
        <v>372</v>
      </c>
      <c r="D45" s="164" t="s">
        <v>235</v>
      </c>
      <c r="E45" s="176">
        <v>100</v>
      </c>
      <c r="F45" s="180"/>
      <c r="G45" s="165"/>
    </row>
    <row r="46" s="129" customFormat="1" customHeight="1" spans="1:7">
      <c r="A46" s="157">
        <v>34</v>
      </c>
      <c r="B46" s="168"/>
      <c r="C46" s="175" t="s">
        <v>373</v>
      </c>
      <c r="D46" s="164" t="s">
        <v>235</v>
      </c>
      <c r="E46" s="176">
        <v>800</v>
      </c>
      <c r="F46" s="180"/>
      <c r="G46" s="165"/>
    </row>
    <row r="47" s="129" customFormat="1" customHeight="1" spans="1:7">
      <c r="A47" s="157">
        <v>35</v>
      </c>
      <c r="B47" s="168"/>
      <c r="C47" s="175" t="s">
        <v>374</v>
      </c>
      <c r="D47" s="164" t="s">
        <v>235</v>
      </c>
      <c r="E47" s="176">
        <v>350</v>
      </c>
      <c r="F47" s="180"/>
      <c r="G47" s="165"/>
    </row>
    <row r="48" s="129" customFormat="1" customHeight="1" spans="1:7">
      <c r="A48" s="157">
        <v>36</v>
      </c>
      <c r="B48" s="168"/>
      <c r="C48" s="175" t="s">
        <v>375</v>
      </c>
      <c r="D48" s="164" t="s">
        <v>235</v>
      </c>
      <c r="E48" s="176">
        <v>350</v>
      </c>
      <c r="F48" s="180"/>
      <c r="G48" s="165"/>
    </row>
    <row r="49" s="129" customFormat="1" customHeight="1" spans="1:8">
      <c r="A49" s="157">
        <v>37</v>
      </c>
      <c r="B49" s="168"/>
      <c r="C49" s="175" t="s">
        <v>376</v>
      </c>
      <c r="D49" s="164" t="s">
        <v>235</v>
      </c>
      <c r="E49" s="176">
        <v>200</v>
      </c>
      <c r="F49" s="180"/>
      <c r="G49" s="165"/>
    </row>
    <row r="50" s="129" customFormat="1" customHeight="1" spans="1:8">
      <c r="A50" s="157">
        <v>38</v>
      </c>
      <c r="B50" s="168"/>
      <c r="C50" s="175" t="s">
        <v>377</v>
      </c>
      <c r="D50" s="164" t="s">
        <v>235</v>
      </c>
      <c r="E50" s="176">
        <v>1253</v>
      </c>
      <c r="F50" s="180"/>
      <c r="G50" s="165"/>
    </row>
    <row r="51" s="129" customFormat="1" customHeight="1" spans="1:8">
      <c r="A51" s="157">
        <v>39</v>
      </c>
      <c r="B51" s="168"/>
      <c r="C51" s="173" t="s">
        <v>378</v>
      </c>
      <c r="D51" s="164" t="s">
        <v>235</v>
      </c>
      <c r="E51" s="181">
        <v>0</v>
      </c>
      <c r="F51" s="180"/>
      <c r="G51" s="171"/>
    </row>
    <row r="52" s="129" customFormat="1" customHeight="1" spans="1:8">
      <c r="A52" s="157">
        <v>40</v>
      </c>
      <c r="B52" s="168"/>
      <c r="C52" s="175" t="s">
        <v>379</v>
      </c>
      <c r="D52" s="164" t="s">
        <v>235</v>
      </c>
      <c r="E52" s="176">
        <v>2000</v>
      </c>
      <c r="F52" s="180"/>
      <c r="G52" s="165"/>
    </row>
    <row r="53" s="129" customFormat="1" customHeight="1" spans="1:8">
      <c r="A53" s="157">
        <v>41</v>
      </c>
      <c r="B53" s="168"/>
      <c r="C53" s="175" t="s">
        <v>380</v>
      </c>
      <c r="D53" s="164" t="s">
        <v>235</v>
      </c>
      <c r="E53" s="176">
        <v>4200</v>
      </c>
      <c r="F53" s="180"/>
      <c r="G53" s="165"/>
      <c r="H53" s="183"/>
    </row>
    <row r="54" s="129" customFormat="1" customHeight="1" spans="1:8">
      <c r="A54" s="157">
        <v>42</v>
      </c>
      <c r="B54" s="168"/>
      <c r="C54" s="175" t="s">
        <v>381</v>
      </c>
      <c r="D54" s="164" t="s">
        <v>235</v>
      </c>
      <c r="E54" s="176">
        <v>11800</v>
      </c>
      <c r="F54" s="180"/>
      <c r="G54" s="165"/>
    </row>
    <row r="55" s="129" customFormat="1" customHeight="1" spans="1:8">
      <c r="A55" s="157">
        <v>43</v>
      </c>
      <c r="B55" s="168"/>
      <c r="C55" s="175" t="s">
        <v>382</v>
      </c>
      <c r="D55" s="164" t="s">
        <v>235</v>
      </c>
      <c r="E55" s="176">
        <v>1980</v>
      </c>
      <c r="F55" s="180"/>
      <c r="G55" s="165"/>
    </row>
    <row r="56" s="129" customFormat="1" customHeight="1" spans="1:8">
      <c r="A56" s="157">
        <v>44</v>
      </c>
      <c r="B56" s="168"/>
      <c r="C56" s="184" t="s">
        <v>383</v>
      </c>
      <c r="D56" s="164" t="s">
        <v>235</v>
      </c>
      <c r="E56" s="185">
        <v>320</v>
      </c>
      <c r="F56" s="180"/>
      <c r="G56" s="165"/>
      <c r="H56" s="186"/>
    </row>
    <row r="57" s="129" customFormat="1" customHeight="1" spans="1:8">
      <c r="A57" s="157">
        <v>45</v>
      </c>
      <c r="B57" s="168"/>
      <c r="C57" s="173" t="s">
        <v>384</v>
      </c>
      <c r="D57" s="164" t="s">
        <v>235</v>
      </c>
      <c r="E57" s="181">
        <v>5400</v>
      </c>
      <c r="F57" s="180"/>
      <c r="G57" s="171"/>
    </row>
    <row r="58" s="129" customFormat="1" customHeight="1" spans="1:8">
      <c r="A58" s="157">
        <v>46</v>
      </c>
      <c r="B58" s="170"/>
      <c r="C58" s="173" t="s">
        <v>385</v>
      </c>
      <c r="D58" s="164" t="s">
        <v>235</v>
      </c>
      <c r="E58" s="181">
        <v>275</v>
      </c>
      <c r="F58" s="182"/>
      <c r="G58" s="171"/>
    </row>
    <row r="59" s="129" customFormat="1" customHeight="1" spans="1:8">
      <c r="A59" s="157">
        <v>41</v>
      </c>
      <c r="B59" s="173" t="s">
        <v>41</v>
      </c>
      <c r="C59" s="187" t="s">
        <v>386</v>
      </c>
      <c r="D59" s="164" t="s">
        <v>235</v>
      </c>
      <c r="E59" s="188">
        <v>650</v>
      </c>
      <c r="F59" s="165" t="s">
        <v>356</v>
      </c>
      <c r="G59" s="189"/>
    </row>
    <row r="60" s="129" customFormat="1" customHeight="1" spans="1:8">
      <c r="A60" s="157">
        <v>42</v>
      </c>
      <c r="B60" s="173"/>
      <c r="C60" s="189" t="s">
        <v>387</v>
      </c>
      <c r="D60" s="164" t="s">
        <v>235</v>
      </c>
      <c r="E60" s="176">
        <v>1000</v>
      </c>
      <c r="F60" s="165"/>
      <c r="G60" s="179"/>
      <c r="H60" s="183"/>
    </row>
    <row r="61" s="129" customFormat="1" customHeight="1" spans="1:8">
      <c r="A61" s="157">
        <v>43</v>
      </c>
      <c r="B61" s="173"/>
      <c r="C61" s="175" t="s">
        <v>388</v>
      </c>
      <c r="D61" s="164" t="s">
        <v>235</v>
      </c>
      <c r="E61" s="176">
        <v>650</v>
      </c>
      <c r="F61" s="165"/>
      <c r="G61" s="179"/>
    </row>
    <row r="62" s="129" customFormat="1" customHeight="1" spans="1:8">
      <c r="A62" s="157">
        <v>44</v>
      </c>
      <c r="B62" s="173" t="s">
        <v>389</v>
      </c>
      <c r="C62" s="175" t="s">
        <v>390</v>
      </c>
      <c r="D62" s="164" t="s">
        <v>235</v>
      </c>
      <c r="E62" s="176">
        <v>200</v>
      </c>
      <c r="F62" s="176"/>
      <c r="G62" s="179" t="s">
        <v>391</v>
      </c>
    </row>
    <row r="63" s="129" customFormat="1" customHeight="1" spans="1:8">
      <c r="A63" s="157">
        <v>45</v>
      </c>
      <c r="B63" s="173"/>
      <c r="C63" s="175" t="s">
        <v>392</v>
      </c>
      <c r="D63" s="164" t="s">
        <v>235</v>
      </c>
      <c r="E63" s="176">
        <v>60</v>
      </c>
      <c r="F63" s="176"/>
      <c r="G63" s="179"/>
    </row>
    <row r="64" s="129" customFormat="1" customHeight="1" spans="1:8">
      <c r="A64" s="157">
        <v>46</v>
      </c>
      <c r="B64" s="173"/>
      <c r="C64" s="175" t="s">
        <v>393</v>
      </c>
      <c r="D64" s="164" t="s">
        <v>235</v>
      </c>
      <c r="E64" s="176">
        <v>800</v>
      </c>
      <c r="F64" s="176"/>
      <c r="G64" s="179"/>
    </row>
    <row r="65" s="129" customFormat="1" customHeight="1" spans="1:7">
      <c r="A65" s="157">
        <v>47</v>
      </c>
      <c r="B65" s="173"/>
      <c r="C65" s="175" t="s">
        <v>394</v>
      </c>
      <c r="D65" s="164" t="s">
        <v>235</v>
      </c>
      <c r="E65" s="176">
        <v>200</v>
      </c>
      <c r="F65" s="176"/>
      <c r="G65" s="179"/>
    </row>
    <row r="66" s="129" customFormat="1" ht="80" customHeight="1" spans="1:7">
      <c r="A66" s="157">
        <v>48</v>
      </c>
      <c r="B66" s="173" t="s">
        <v>395</v>
      </c>
      <c r="C66" s="175" t="s">
        <v>396</v>
      </c>
      <c r="D66" s="164" t="s">
        <v>235</v>
      </c>
      <c r="E66" s="176" t="s">
        <v>397</v>
      </c>
      <c r="F66" s="176"/>
      <c r="G66" s="179" t="s">
        <v>398</v>
      </c>
    </row>
    <row r="67" s="129" customFormat="1" ht="80" customHeight="1" spans="1:7">
      <c r="A67" s="157">
        <v>49</v>
      </c>
      <c r="B67" s="173" t="s">
        <v>399</v>
      </c>
      <c r="C67" s="175" t="s">
        <v>400</v>
      </c>
      <c r="D67" s="164" t="s">
        <v>235</v>
      </c>
      <c r="E67" s="176" t="s">
        <v>397</v>
      </c>
      <c r="F67" s="176"/>
      <c r="G67" s="179" t="s">
        <v>401</v>
      </c>
    </row>
    <row r="68" s="129" customFormat="1" customHeight="1" spans="1:7">
      <c r="A68" s="190" t="s">
        <v>23</v>
      </c>
      <c r="B68" s="191" t="s">
        <v>402</v>
      </c>
      <c r="C68" s="192"/>
      <c r="D68" s="193"/>
      <c r="E68" s="123">
        <f>SUM(E13:E65)</f>
        <v>353473.5</v>
      </c>
      <c r="F68" s="193"/>
      <c r="G68" s="194"/>
    </row>
  </sheetData>
  <mergeCells count="22">
    <mergeCell ref="A1:F1"/>
    <mergeCell ref="B12:C12"/>
    <mergeCell ref="B68:C68"/>
    <mergeCell ref="B3:B11"/>
    <mergeCell ref="B13:B14"/>
    <mergeCell ref="B15:B18"/>
    <mergeCell ref="B19:B24"/>
    <mergeCell ref="B25:B26"/>
    <mergeCell ref="B27:B58"/>
    <mergeCell ref="B59:B61"/>
    <mergeCell ref="B62:B65"/>
    <mergeCell ref="F5:F11"/>
    <mergeCell ref="F13:F14"/>
    <mergeCell ref="F15:F18"/>
    <mergeCell ref="F19:F20"/>
    <mergeCell ref="F21:F24"/>
    <mergeCell ref="F25:F26"/>
    <mergeCell ref="F29:F33"/>
    <mergeCell ref="F34:F39"/>
    <mergeCell ref="F40:F58"/>
    <mergeCell ref="F59:F61"/>
    <mergeCell ref="G62:G6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"/>
  <sheetViews>
    <sheetView workbookViewId="0">
      <selection activeCell="E13" sqref="E13"/>
    </sheetView>
  </sheetViews>
  <sheetFormatPr defaultColWidth="9" defaultRowHeight="13.5" outlineLevelRow="3" outlineLevelCol="4"/>
  <cols>
    <col min="1" max="1" width="9" style="1"/>
    <col min="2" max="3" width="29.875" style="1" customWidth="1"/>
    <col min="4" max="4" width="8.375" style="1" customWidth="1"/>
    <col min="5" max="5" width="20.5" style="1" customWidth="1"/>
    <col min="6" max="16384" width="9" style="1"/>
  </cols>
  <sheetData>
    <row r="1" s="1" customFormat="1" ht="50.1" customHeight="1" spans="1:5">
      <c r="A1" s="125" t="s">
        <v>46</v>
      </c>
      <c r="B1" s="125"/>
      <c r="C1" s="125"/>
      <c r="D1" s="125"/>
      <c r="E1" s="125"/>
    </row>
    <row r="2" s="1" customFormat="1" ht="50.1" customHeight="1" spans="1:5">
      <c r="A2" s="126" t="s">
        <v>1</v>
      </c>
      <c r="B2" s="126" t="s">
        <v>403</v>
      </c>
      <c r="C2" s="127" t="s">
        <v>210</v>
      </c>
      <c r="D2" s="126" t="s">
        <v>5</v>
      </c>
      <c r="E2" s="126" t="s">
        <v>7</v>
      </c>
    </row>
    <row r="3" s="1" customFormat="1" ht="50.1" customHeight="1" spans="1:5">
      <c r="A3" s="126">
        <v>1</v>
      </c>
      <c r="B3" s="126" t="s">
        <v>404</v>
      </c>
      <c r="C3" s="128" t="s">
        <v>235</v>
      </c>
      <c r="D3" s="126" t="s">
        <v>405</v>
      </c>
      <c r="E3" s="126"/>
    </row>
    <row r="4" s="1" customFormat="1" ht="50.1" customHeight="1" spans="1:5">
      <c r="A4" s="126">
        <v>2</v>
      </c>
      <c r="B4" s="126" t="s">
        <v>406</v>
      </c>
      <c r="C4" s="128" t="s">
        <v>235</v>
      </c>
      <c r="D4" s="126" t="s">
        <v>407</v>
      </c>
      <c r="E4" s="126" t="s">
        <v>408</v>
      </c>
    </row>
  </sheetData>
  <mergeCells count="1">
    <mergeCell ref="A1:E1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4"/>
  <sheetViews>
    <sheetView topLeftCell="A17" workbookViewId="0">
      <selection activeCell="F3" sqref="F3:G44"/>
    </sheetView>
  </sheetViews>
  <sheetFormatPr defaultColWidth="9" defaultRowHeight="14.25" outlineLevelCol="6"/>
  <cols>
    <col min="1" max="1" width="6.775" style="80" customWidth="1"/>
    <col min="2" max="3" width="28.775" style="80" customWidth="1"/>
    <col min="4" max="4" width="15.775" style="80" customWidth="1"/>
    <col min="5" max="5" width="12.775" style="80" customWidth="1"/>
    <col min="6" max="6" width="13.5" style="80" customWidth="1"/>
    <col min="7" max="7" width="12.8916666666667" style="80"/>
    <col min="8" max="245" width="9" style="80"/>
    <col min="246" max="246" width="9" style="81"/>
    <col min="247" max="16375" width="9" style="82"/>
    <col min="16376" max="16384" width="9" style="83"/>
  </cols>
  <sheetData>
    <row r="1" s="1" customFormat="1" ht="50" customHeight="1" spans="1:7">
      <c r="A1" s="84" t="s">
        <v>409</v>
      </c>
      <c r="B1" s="85"/>
      <c r="C1" s="84"/>
      <c r="D1" s="84"/>
      <c r="E1" s="84"/>
      <c r="F1" s="84"/>
      <c r="G1" s="84"/>
    </row>
    <row r="2" s="1" customFormat="1" ht="50" customHeight="1" spans="1:7">
      <c r="A2" s="86" t="s">
        <v>1</v>
      </c>
      <c r="B2" s="87" t="s">
        <v>316</v>
      </c>
      <c r="C2" s="87" t="s">
        <v>210</v>
      </c>
      <c r="D2" s="88" t="s">
        <v>410</v>
      </c>
      <c r="E2" s="88" t="s">
        <v>411</v>
      </c>
      <c r="F2" s="88" t="s">
        <v>412</v>
      </c>
      <c r="G2" s="89" t="s">
        <v>7</v>
      </c>
    </row>
    <row r="3" s="1" customFormat="1" ht="30" customHeight="1" spans="1:7">
      <c r="A3" s="90">
        <v>1</v>
      </c>
      <c r="B3" s="91" t="s">
        <v>413</v>
      </c>
      <c r="C3" s="92" t="s">
        <v>224</v>
      </c>
      <c r="D3" s="93" t="s">
        <v>414</v>
      </c>
      <c r="E3" s="94" t="s">
        <v>415</v>
      </c>
      <c r="F3" s="95">
        <v>70</v>
      </c>
      <c r="G3" s="96"/>
    </row>
    <row r="4" s="1" customFormat="1" ht="30" customHeight="1" spans="1:7">
      <c r="A4" s="90">
        <v>2</v>
      </c>
      <c r="B4" s="97"/>
      <c r="C4" s="92" t="s">
        <v>224</v>
      </c>
      <c r="D4" s="93" t="s">
        <v>414</v>
      </c>
      <c r="E4" s="94" t="s">
        <v>416</v>
      </c>
      <c r="F4" s="95">
        <v>75</v>
      </c>
      <c r="G4" s="96"/>
    </row>
    <row r="5" s="1" customFormat="1" ht="30" customHeight="1" spans="1:7">
      <c r="A5" s="90">
        <v>3</v>
      </c>
      <c r="B5" s="91" t="s">
        <v>417</v>
      </c>
      <c r="C5" s="92" t="s">
        <v>224</v>
      </c>
      <c r="D5" s="93" t="s">
        <v>418</v>
      </c>
      <c r="E5" s="94" t="s">
        <v>419</v>
      </c>
      <c r="F5" s="95">
        <v>44</v>
      </c>
      <c r="G5" s="96"/>
    </row>
    <row r="6" s="1" customFormat="1" ht="30" customHeight="1" spans="1:7">
      <c r="A6" s="90">
        <v>4</v>
      </c>
      <c r="B6" s="97"/>
      <c r="C6" s="92" t="s">
        <v>224</v>
      </c>
      <c r="D6" s="93" t="s">
        <v>418</v>
      </c>
      <c r="E6" s="94" t="s">
        <v>415</v>
      </c>
      <c r="F6" s="95">
        <v>22</v>
      </c>
      <c r="G6" s="96"/>
    </row>
    <row r="7" s="1" customFormat="1" ht="30" customHeight="1" spans="1:7">
      <c r="A7" s="90">
        <v>5</v>
      </c>
      <c r="B7" s="91" t="s">
        <v>420</v>
      </c>
      <c r="C7" s="92" t="s">
        <v>224</v>
      </c>
      <c r="D7" s="98" t="s">
        <v>414</v>
      </c>
      <c r="E7" s="94" t="s">
        <v>415</v>
      </c>
      <c r="F7" s="99">
        <v>52</v>
      </c>
      <c r="G7" s="96"/>
    </row>
    <row r="8" s="1" customFormat="1" ht="30" customHeight="1" spans="1:7">
      <c r="A8" s="90">
        <v>6</v>
      </c>
      <c r="B8" s="100"/>
      <c r="C8" s="92" t="s">
        <v>224</v>
      </c>
      <c r="D8" s="93" t="s">
        <v>421</v>
      </c>
      <c r="E8" s="94" t="s">
        <v>419</v>
      </c>
      <c r="F8" s="95">
        <v>26</v>
      </c>
      <c r="G8" s="96"/>
    </row>
    <row r="9" s="1" customFormat="1" ht="30" customHeight="1" spans="1:7">
      <c r="A9" s="90">
        <v>7</v>
      </c>
      <c r="B9" s="97"/>
      <c r="C9" s="92" t="s">
        <v>224</v>
      </c>
      <c r="D9" s="93" t="s">
        <v>421</v>
      </c>
      <c r="E9" s="94" t="s">
        <v>415</v>
      </c>
      <c r="F9" s="95">
        <v>50</v>
      </c>
      <c r="G9" s="96"/>
    </row>
    <row r="10" s="1" customFormat="1" ht="30" customHeight="1" spans="1:7">
      <c r="A10" s="90">
        <v>8</v>
      </c>
      <c r="B10" s="91" t="s">
        <v>422</v>
      </c>
      <c r="C10" s="92" t="s">
        <v>224</v>
      </c>
      <c r="D10" s="98" t="s">
        <v>414</v>
      </c>
      <c r="E10" s="94" t="s">
        <v>415</v>
      </c>
      <c r="F10" s="99">
        <v>95</v>
      </c>
      <c r="G10" s="96"/>
    </row>
    <row r="11" s="1" customFormat="1" ht="30" customHeight="1" spans="1:7">
      <c r="A11" s="90">
        <v>9</v>
      </c>
      <c r="B11" s="100"/>
      <c r="C11" s="92" t="s">
        <v>224</v>
      </c>
      <c r="D11" s="93" t="s">
        <v>421</v>
      </c>
      <c r="E11" s="94" t="s">
        <v>423</v>
      </c>
      <c r="F11" s="95">
        <v>13</v>
      </c>
      <c r="G11" s="96"/>
    </row>
    <row r="12" s="1" customFormat="1" ht="30" customHeight="1" spans="1:7">
      <c r="A12" s="90">
        <v>10</v>
      </c>
      <c r="B12" s="97"/>
      <c r="C12" s="92" t="s">
        <v>224</v>
      </c>
      <c r="D12" s="93" t="s">
        <v>421</v>
      </c>
      <c r="E12" s="94" t="s">
        <v>419</v>
      </c>
      <c r="F12" s="99">
        <v>29</v>
      </c>
      <c r="G12" s="96"/>
    </row>
    <row r="13" s="1" customFormat="1" ht="30" customHeight="1" spans="1:7">
      <c r="A13" s="90">
        <v>11</v>
      </c>
      <c r="B13" s="91" t="s">
        <v>424</v>
      </c>
      <c r="C13" s="92" t="s">
        <v>224</v>
      </c>
      <c r="D13" s="93" t="s">
        <v>414</v>
      </c>
      <c r="E13" s="94" t="s">
        <v>415</v>
      </c>
      <c r="F13" s="95">
        <v>149</v>
      </c>
      <c r="G13" s="101"/>
    </row>
    <row r="14" s="1" customFormat="1" ht="30" customHeight="1" spans="1:7">
      <c r="A14" s="90">
        <v>12</v>
      </c>
      <c r="B14" s="102" t="s">
        <v>425</v>
      </c>
      <c r="C14" s="92" t="s">
        <v>224</v>
      </c>
      <c r="D14" s="93" t="s">
        <v>421</v>
      </c>
      <c r="E14" s="94" t="s">
        <v>423</v>
      </c>
      <c r="F14" s="95">
        <v>60</v>
      </c>
      <c r="G14" s="96"/>
    </row>
    <row r="15" s="1" customFormat="1" ht="30" customHeight="1" spans="1:7">
      <c r="A15" s="90">
        <v>13</v>
      </c>
      <c r="B15" s="102"/>
      <c r="C15" s="92" t="s">
        <v>224</v>
      </c>
      <c r="D15" s="93" t="s">
        <v>421</v>
      </c>
      <c r="E15" s="94" t="s">
        <v>419</v>
      </c>
      <c r="F15" s="95">
        <v>151</v>
      </c>
      <c r="G15" s="96"/>
    </row>
    <row r="16" s="1" customFormat="1" ht="30" customHeight="1" spans="1:7">
      <c r="A16" s="90">
        <v>14</v>
      </c>
      <c r="B16" s="91" t="s">
        <v>426</v>
      </c>
      <c r="C16" s="92" t="s">
        <v>224</v>
      </c>
      <c r="D16" s="93" t="s">
        <v>421</v>
      </c>
      <c r="E16" s="94" t="s">
        <v>423</v>
      </c>
      <c r="F16" s="95">
        <v>211</v>
      </c>
      <c r="G16" s="103"/>
    </row>
    <row r="17" s="1" customFormat="1" ht="30" customHeight="1" spans="1:7">
      <c r="A17" s="90">
        <v>15</v>
      </c>
      <c r="B17" s="102" t="s">
        <v>427</v>
      </c>
      <c r="C17" s="92" t="s">
        <v>224</v>
      </c>
      <c r="D17" s="93" t="s">
        <v>414</v>
      </c>
      <c r="E17" s="94" t="s">
        <v>415</v>
      </c>
      <c r="F17" s="99">
        <v>51</v>
      </c>
      <c r="G17" s="96"/>
    </row>
    <row r="18" s="1" customFormat="1" ht="30" customHeight="1" spans="1:7">
      <c r="A18" s="90">
        <v>16</v>
      </c>
      <c r="B18" s="102"/>
      <c r="C18" s="92" t="s">
        <v>224</v>
      </c>
      <c r="D18" s="93" t="s">
        <v>414</v>
      </c>
      <c r="E18" s="94" t="s">
        <v>419</v>
      </c>
      <c r="F18" s="99">
        <v>79</v>
      </c>
      <c r="G18" s="96"/>
    </row>
    <row r="19" s="1" customFormat="1" ht="30" customHeight="1" spans="1:7">
      <c r="A19" s="90">
        <v>17</v>
      </c>
      <c r="B19" s="102"/>
      <c r="C19" s="92" t="s">
        <v>224</v>
      </c>
      <c r="D19" s="98" t="s">
        <v>421</v>
      </c>
      <c r="E19" s="94" t="s">
        <v>419</v>
      </c>
      <c r="F19" s="99">
        <v>40</v>
      </c>
      <c r="G19" s="96"/>
    </row>
    <row r="20" s="1" customFormat="1" ht="30" customHeight="1" spans="1:7">
      <c r="A20" s="90">
        <v>18</v>
      </c>
      <c r="B20" s="91" t="s">
        <v>428</v>
      </c>
      <c r="C20" s="92" t="s">
        <v>224</v>
      </c>
      <c r="D20" s="98" t="s">
        <v>421</v>
      </c>
      <c r="E20" s="94" t="s">
        <v>419</v>
      </c>
      <c r="F20" s="104">
        <v>205</v>
      </c>
      <c r="G20" s="96"/>
    </row>
    <row r="21" s="1" customFormat="1" ht="30" customHeight="1" spans="1:7">
      <c r="A21" s="90">
        <v>19</v>
      </c>
      <c r="B21" s="100"/>
      <c r="C21" s="92" t="s">
        <v>224</v>
      </c>
      <c r="D21" s="93" t="s">
        <v>414</v>
      </c>
      <c r="E21" s="94" t="s">
        <v>419</v>
      </c>
      <c r="F21" s="99">
        <v>105</v>
      </c>
      <c r="G21" s="96"/>
    </row>
    <row r="22" s="1" customFormat="1" ht="30" customHeight="1" spans="1:7">
      <c r="A22" s="90">
        <v>20</v>
      </c>
      <c r="B22" s="97"/>
      <c r="C22" s="105" t="s">
        <v>224</v>
      </c>
      <c r="D22" s="93" t="s">
        <v>414</v>
      </c>
      <c r="E22" s="94" t="s">
        <v>415</v>
      </c>
      <c r="F22" s="99">
        <v>61</v>
      </c>
      <c r="G22" s="96"/>
    </row>
    <row r="23" s="1" customFormat="1" ht="30" customHeight="1" spans="1:7">
      <c r="A23" s="106" t="s">
        <v>8</v>
      </c>
      <c r="B23" s="107" t="s">
        <v>331</v>
      </c>
      <c r="C23" s="108"/>
      <c r="D23" s="109"/>
      <c r="E23" s="110"/>
      <c r="F23" s="111">
        <f>SUM(F3:F22)</f>
        <v>1588</v>
      </c>
      <c r="G23" s="112"/>
    </row>
    <row r="24" s="80" customFormat="1" ht="30" customHeight="1" spans="1:7">
      <c r="A24" s="113">
        <v>1</v>
      </c>
      <c r="B24" s="114" t="s">
        <v>429</v>
      </c>
      <c r="C24" s="105" t="s">
        <v>235</v>
      </c>
      <c r="D24" s="88" t="s">
        <v>421</v>
      </c>
      <c r="E24" s="115" t="s">
        <v>419</v>
      </c>
      <c r="F24" s="116">
        <v>225</v>
      </c>
      <c r="G24" s="112"/>
    </row>
    <row r="25" s="80" customFormat="1" ht="30" customHeight="1" spans="1:7">
      <c r="A25" s="113">
        <v>2</v>
      </c>
      <c r="B25" s="114" t="s">
        <v>429</v>
      </c>
      <c r="C25" s="105" t="s">
        <v>235</v>
      </c>
      <c r="D25" s="88" t="s">
        <v>430</v>
      </c>
      <c r="E25" s="115" t="s">
        <v>423</v>
      </c>
      <c r="F25" s="116">
        <v>182</v>
      </c>
      <c r="G25" s="112"/>
    </row>
    <row r="26" s="80" customFormat="1" ht="30" customHeight="1" spans="1:7">
      <c r="A26" s="113">
        <v>3</v>
      </c>
      <c r="B26" s="114" t="s">
        <v>431</v>
      </c>
      <c r="C26" s="105" t="s">
        <v>235</v>
      </c>
      <c r="D26" s="88" t="s">
        <v>421</v>
      </c>
      <c r="E26" s="115" t="s">
        <v>415</v>
      </c>
      <c r="F26" s="116">
        <v>268</v>
      </c>
      <c r="G26" s="112"/>
    </row>
    <row r="27" s="80" customFormat="1" ht="30" customHeight="1" spans="1:7">
      <c r="A27" s="113">
        <v>4</v>
      </c>
      <c r="B27" s="114" t="s">
        <v>432</v>
      </c>
      <c r="C27" s="105" t="s">
        <v>235</v>
      </c>
      <c r="D27" s="88" t="s">
        <v>421</v>
      </c>
      <c r="E27" s="115" t="s">
        <v>415</v>
      </c>
      <c r="F27" s="117">
        <v>84</v>
      </c>
      <c r="G27" s="112"/>
    </row>
    <row r="28" s="80" customFormat="1" ht="30" customHeight="1" spans="1:7">
      <c r="A28" s="113">
        <v>5</v>
      </c>
      <c r="B28" s="114" t="s">
        <v>433</v>
      </c>
      <c r="C28" s="105" t="s">
        <v>235</v>
      </c>
      <c r="D28" s="88" t="s">
        <v>421</v>
      </c>
      <c r="E28" s="115" t="s">
        <v>415</v>
      </c>
      <c r="F28" s="117">
        <v>69</v>
      </c>
      <c r="G28" s="112"/>
    </row>
    <row r="29" s="80" customFormat="1" ht="30" customHeight="1" spans="1:7">
      <c r="A29" s="113">
        <v>6</v>
      </c>
      <c r="B29" s="114" t="s">
        <v>434</v>
      </c>
      <c r="C29" s="105" t="s">
        <v>235</v>
      </c>
      <c r="D29" s="88" t="s">
        <v>421</v>
      </c>
      <c r="E29" s="115" t="s">
        <v>419</v>
      </c>
      <c r="F29" s="116">
        <v>37</v>
      </c>
      <c r="G29" s="112"/>
    </row>
    <row r="30" s="80" customFormat="1" ht="30" customHeight="1" spans="1:7">
      <c r="A30" s="113">
        <v>7</v>
      </c>
      <c r="B30" s="114" t="s">
        <v>435</v>
      </c>
      <c r="C30" s="105" t="s">
        <v>235</v>
      </c>
      <c r="D30" s="88" t="s">
        <v>421</v>
      </c>
      <c r="E30" s="115" t="s">
        <v>419</v>
      </c>
      <c r="F30" s="117">
        <v>113</v>
      </c>
      <c r="G30" s="112"/>
    </row>
    <row r="31" s="80" customFormat="1" ht="30" customHeight="1" spans="1:7">
      <c r="A31" s="113">
        <v>8</v>
      </c>
      <c r="B31" s="114" t="s">
        <v>436</v>
      </c>
      <c r="C31" s="105" t="s">
        <v>235</v>
      </c>
      <c r="D31" s="88" t="s">
        <v>437</v>
      </c>
      <c r="E31" s="115" t="s">
        <v>419</v>
      </c>
      <c r="F31" s="116">
        <v>21</v>
      </c>
      <c r="G31" s="112"/>
    </row>
    <row r="32" s="80" customFormat="1" ht="30" customHeight="1" spans="1:7">
      <c r="A32" s="113">
        <v>9</v>
      </c>
      <c r="B32" s="114" t="s">
        <v>438</v>
      </c>
      <c r="C32" s="105" t="s">
        <v>235</v>
      </c>
      <c r="D32" s="88" t="s">
        <v>414</v>
      </c>
      <c r="E32" s="115" t="s">
        <v>415</v>
      </c>
      <c r="F32" s="116">
        <v>98</v>
      </c>
      <c r="G32" s="112"/>
    </row>
    <row r="33" s="80" customFormat="1" ht="30" customHeight="1" spans="1:7">
      <c r="A33" s="113">
        <v>10</v>
      </c>
      <c r="B33" s="114" t="s">
        <v>439</v>
      </c>
      <c r="C33" s="105" t="s">
        <v>235</v>
      </c>
      <c r="D33" s="88" t="s">
        <v>421</v>
      </c>
      <c r="E33" s="115" t="s">
        <v>416</v>
      </c>
      <c r="F33" s="116">
        <v>32</v>
      </c>
      <c r="G33" s="112"/>
    </row>
    <row r="34" s="80" customFormat="1" ht="30" customHeight="1" spans="1:7">
      <c r="A34" s="113">
        <v>11</v>
      </c>
      <c r="B34" s="114" t="s">
        <v>439</v>
      </c>
      <c r="C34" s="105" t="s">
        <v>235</v>
      </c>
      <c r="D34" s="88" t="s">
        <v>414</v>
      </c>
      <c r="E34" s="115" t="s">
        <v>415</v>
      </c>
      <c r="F34" s="116">
        <v>34</v>
      </c>
      <c r="G34" s="112"/>
    </row>
    <row r="35" s="80" customFormat="1" ht="30" customHeight="1" spans="1:7">
      <c r="A35" s="113">
        <v>12</v>
      </c>
      <c r="B35" s="114" t="s">
        <v>440</v>
      </c>
      <c r="C35" s="105" t="s">
        <v>235</v>
      </c>
      <c r="D35" s="88" t="s">
        <v>421</v>
      </c>
      <c r="E35" s="115" t="s">
        <v>415</v>
      </c>
      <c r="F35" s="116">
        <v>36</v>
      </c>
      <c r="G35" s="112"/>
    </row>
    <row r="36" s="80" customFormat="1" ht="30" customHeight="1" spans="1:7">
      <c r="A36" s="113">
        <v>13</v>
      </c>
      <c r="B36" s="114" t="s">
        <v>441</v>
      </c>
      <c r="C36" s="105" t="s">
        <v>235</v>
      </c>
      <c r="D36" s="88" t="s">
        <v>421</v>
      </c>
      <c r="E36" s="115" t="s">
        <v>419</v>
      </c>
      <c r="F36" s="116">
        <v>103</v>
      </c>
      <c r="G36" s="112"/>
    </row>
    <row r="37" s="80" customFormat="1" ht="30" customHeight="1" spans="1:7">
      <c r="A37" s="113">
        <v>14</v>
      </c>
      <c r="B37" s="114" t="s">
        <v>442</v>
      </c>
      <c r="C37" s="105" t="s">
        <v>235</v>
      </c>
      <c r="D37" s="88" t="s">
        <v>414</v>
      </c>
      <c r="E37" s="115" t="s">
        <v>416</v>
      </c>
      <c r="F37" s="116">
        <v>79</v>
      </c>
      <c r="G37" s="112"/>
    </row>
    <row r="38" s="80" customFormat="1" ht="30" customHeight="1" spans="1:7">
      <c r="A38" s="113">
        <v>15</v>
      </c>
      <c r="B38" s="114" t="s">
        <v>443</v>
      </c>
      <c r="C38" s="105" t="s">
        <v>235</v>
      </c>
      <c r="D38" s="88" t="s">
        <v>421</v>
      </c>
      <c r="E38" s="115" t="s">
        <v>419</v>
      </c>
      <c r="F38" s="117">
        <v>13</v>
      </c>
      <c r="G38" s="112"/>
    </row>
    <row r="39" s="80" customFormat="1" ht="30" customHeight="1" spans="1:7">
      <c r="A39" s="113">
        <v>16</v>
      </c>
      <c r="B39" s="114" t="s">
        <v>444</v>
      </c>
      <c r="C39" s="105" t="s">
        <v>235</v>
      </c>
      <c r="D39" s="88" t="s">
        <v>421</v>
      </c>
      <c r="E39" s="115" t="s">
        <v>419</v>
      </c>
      <c r="F39" s="116">
        <v>19</v>
      </c>
      <c r="G39" s="112"/>
    </row>
    <row r="40" s="80" customFormat="1" ht="30" customHeight="1" spans="1:7">
      <c r="A40" s="113">
        <v>17</v>
      </c>
      <c r="B40" s="114" t="s">
        <v>445</v>
      </c>
      <c r="C40" s="105" t="s">
        <v>235</v>
      </c>
      <c r="D40" s="88" t="s">
        <v>421</v>
      </c>
      <c r="E40" s="115" t="s">
        <v>415</v>
      </c>
      <c r="F40" s="117">
        <v>318</v>
      </c>
      <c r="G40" s="112"/>
    </row>
    <row r="41" s="80" customFormat="1" ht="30" customHeight="1" spans="1:7">
      <c r="A41" s="113">
        <v>18</v>
      </c>
      <c r="B41" s="114" t="s">
        <v>446</v>
      </c>
      <c r="C41" s="105" t="s">
        <v>235</v>
      </c>
      <c r="D41" s="88" t="s">
        <v>418</v>
      </c>
      <c r="E41" s="118" t="s">
        <v>419</v>
      </c>
      <c r="F41" s="116">
        <v>77</v>
      </c>
      <c r="G41" s="112"/>
    </row>
    <row r="42" s="80" customFormat="1" ht="30" customHeight="1" spans="1:7">
      <c r="A42" s="113">
        <v>19</v>
      </c>
      <c r="B42" s="114" t="s">
        <v>447</v>
      </c>
      <c r="C42" s="105" t="s">
        <v>235</v>
      </c>
      <c r="D42" s="88" t="s">
        <v>421</v>
      </c>
      <c r="E42" s="115" t="s">
        <v>419</v>
      </c>
      <c r="F42" s="116">
        <v>272</v>
      </c>
      <c r="G42" s="112"/>
    </row>
    <row r="43" s="80" customFormat="1" ht="30" customHeight="1" spans="1:7">
      <c r="A43" s="119" t="s">
        <v>23</v>
      </c>
      <c r="B43" s="119" t="s">
        <v>402</v>
      </c>
      <c r="C43" s="120"/>
      <c r="D43" s="121"/>
      <c r="E43" s="122"/>
      <c r="F43" s="123">
        <f>SUM(F24:F42)</f>
        <v>2080</v>
      </c>
      <c r="G43" s="112"/>
    </row>
    <row r="44" s="80" customFormat="1" ht="13.5" spans="1:7">
      <c r="F44" s="124"/>
      <c r="G44" s="124"/>
    </row>
    <row r="45" s="80" customFormat="1" ht="13.5"/>
    <row r="46" s="80" customFormat="1" ht="13.5"/>
    <row r="47" s="80" customFormat="1" ht="13.5"/>
    <row r="48" s="80" customFormat="1" ht="13.5"/>
    <row r="49" s="80" customFormat="1" ht="13.5"/>
    <row r="50" s="80" customFormat="1" ht="13.5"/>
    <row r="51" s="80" customFormat="1" ht="13.5"/>
    <row r="52" s="80" customFormat="1" ht="13.5"/>
    <row r="53" s="80" customFormat="1" ht="13.5"/>
    <row r="54" s="80" customFormat="1" ht="13.5"/>
  </sheetData>
  <mergeCells count="8">
    <mergeCell ref="A1:G1"/>
    <mergeCell ref="B3:B4"/>
    <mergeCell ref="B5:B6"/>
    <mergeCell ref="B7:B9"/>
    <mergeCell ref="B10:B12"/>
    <mergeCell ref="B14:B15"/>
    <mergeCell ref="B17:B19"/>
    <mergeCell ref="B20:B22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3"/>
  <sheetViews>
    <sheetView workbookViewId="0">
      <pane ySplit="2" topLeftCell="A9" activePane="bottomLeft" state="frozen"/>
      <selection/>
      <selection pane="bottomLeft" activeCell="G26" sqref="G26:G30"/>
    </sheetView>
  </sheetViews>
  <sheetFormatPr defaultColWidth="9" defaultRowHeight="13.5"/>
  <cols>
    <col min="1" max="1" width="7.875" style="60" customWidth="1"/>
    <col min="2" max="5" width="22.625" style="60" customWidth="1"/>
    <col min="6" max="16384" width="9" style="60"/>
  </cols>
  <sheetData>
    <row r="1" ht="14.25" spans="1:9">
      <c r="A1" s="16" t="s">
        <v>448</v>
      </c>
      <c r="B1" s="16"/>
      <c r="C1" s="16"/>
      <c r="D1" s="16"/>
      <c r="E1" s="16"/>
      <c r="F1" s="16"/>
      <c r="G1" s="16"/>
      <c r="H1" s="16"/>
      <c r="I1" s="16"/>
    </row>
    <row r="2" s="1" customFormat="1" ht="36" customHeight="1" spans="1:9">
      <c r="A2" s="61" t="s">
        <v>1</v>
      </c>
      <c r="B2" s="61" t="s">
        <v>449</v>
      </c>
      <c r="C2" s="61" t="s">
        <v>210</v>
      </c>
      <c r="D2" s="61" t="s">
        <v>450</v>
      </c>
      <c r="E2" s="61" t="s">
        <v>451</v>
      </c>
      <c r="F2" s="61" t="s">
        <v>4</v>
      </c>
      <c r="G2" s="61" t="s">
        <v>5</v>
      </c>
      <c r="H2" s="61" t="s">
        <v>452</v>
      </c>
      <c r="I2" s="61" t="s">
        <v>453</v>
      </c>
    </row>
    <row r="3" s="1" customFormat="1" ht="20" customHeight="1" spans="1:9">
      <c r="A3" s="62">
        <v>1</v>
      </c>
      <c r="B3" s="63" t="s">
        <v>454</v>
      </c>
      <c r="C3" s="62" t="s">
        <v>224</v>
      </c>
      <c r="D3" s="62" t="s">
        <v>455</v>
      </c>
      <c r="E3" s="62" t="s">
        <v>456</v>
      </c>
      <c r="F3" s="62" t="s">
        <v>57</v>
      </c>
      <c r="G3" s="62">
        <v>2193</v>
      </c>
      <c r="H3" s="62"/>
      <c r="I3" s="62"/>
    </row>
    <row r="4" s="1" customFormat="1" ht="20" customHeight="1" spans="1:9">
      <c r="A4" s="62">
        <v>2</v>
      </c>
      <c r="B4" s="64"/>
      <c r="C4" s="62" t="s">
        <v>224</v>
      </c>
      <c r="D4" s="62"/>
      <c r="E4" s="62"/>
      <c r="F4" s="62"/>
      <c r="G4" s="62"/>
      <c r="H4" s="62"/>
      <c r="I4" s="62"/>
    </row>
    <row r="5" s="1" customFormat="1" ht="20" customHeight="1" spans="1:9">
      <c r="A5" s="62">
        <v>3</v>
      </c>
      <c r="B5" s="64"/>
      <c r="C5" s="62" t="s">
        <v>224</v>
      </c>
      <c r="D5" s="62" t="s">
        <v>455</v>
      </c>
      <c r="E5" s="62" t="s">
        <v>457</v>
      </c>
      <c r="F5" s="62" t="s">
        <v>57</v>
      </c>
      <c r="G5" s="62">
        <v>2696</v>
      </c>
      <c r="H5" s="62"/>
      <c r="I5" s="62"/>
    </row>
    <row r="6" s="1" customFormat="1" ht="20" customHeight="1" spans="1:9">
      <c r="A6" s="62">
        <v>4</v>
      </c>
      <c r="B6" s="64"/>
      <c r="C6" s="62" t="s">
        <v>224</v>
      </c>
      <c r="D6" s="62" t="s">
        <v>455</v>
      </c>
      <c r="E6" s="62" t="s">
        <v>458</v>
      </c>
      <c r="F6" s="62" t="s">
        <v>57</v>
      </c>
      <c r="G6" s="62">
        <v>710</v>
      </c>
      <c r="H6" s="62"/>
      <c r="I6" s="62"/>
    </row>
    <row r="7" s="1" customFormat="1" ht="20" customHeight="1" spans="1:9">
      <c r="A7" s="62">
        <v>5</v>
      </c>
      <c r="B7" s="64"/>
      <c r="C7" s="62" t="s">
        <v>224</v>
      </c>
      <c r="D7" s="62" t="s">
        <v>459</v>
      </c>
      <c r="E7" s="62" t="s">
        <v>460</v>
      </c>
      <c r="F7" s="62" t="s">
        <v>57</v>
      </c>
      <c r="G7" s="62">
        <v>295</v>
      </c>
      <c r="H7" s="62"/>
      <c r="I7" s="62"/>
    </row>
    <row r="8" s="1" customFormat="1" ht="20" customHeight="1" spans="1:9">
      <c r="A8" s="62">
        <v>6</v>
      </c>
      <c r="B8" s="64"/>
      <c r="C8" s="62" t="s">
        <v>224</v>
      </c>
      <c r="D8" s="62" t="s">
        <v>459</v>
      </c>
      <c r="E8" s="62" t="s">
        <v>461</v>
      </c>
      <c r="F8" s="62" t="s">
        <v>57</v>
      </c>
      <c r="G8" s="62">
        <v>6388</v>
      </c>
      <c r="H8" s="62"/>
      <c r="I8" s="62"/>
    </row>
    <row r="9" s="1" customFormat="1" ht="20" customHeight="1" spans="1:9">
      <c r="A9" s="62">
        <v>7</v>
      </c>
      <c r="B9" s="64"/>
      <c r="C9" s="62" t="s">
        <v>224</v>
      </c>
      <c r="D9" s="62" t="s">
        <v>459</v>
      </c>
      <c r="E9" s="62" t="s">
        <v>462</v>
      </c>
      <c r="F9" s="62" t="s">
        <v>57</v>
      </c>
      <c r="G9" s="62">
        <v>2657</v>
      </c>
      <c r="H9" s="62"/>
      <c r="I9" s="62"/>
    </row>
    <row r="10" s="1" customFormat="1" ht="20" customHeight="1" spans="1:9">
      <c r="A10" s="62">
        <v>8</v>
      </c>
      <c r="B10" s="65"/>
      <c r="C10" s="62" t="s">
        <v>224</v>
      </c>
      <c r="D10" s="62" t="s">
        <v>463</v>
      </c>
      <c r="E10" s="62" t="s">
        <v>464</v>
      </c>
      <c r="F10" s="62" t="s">
        <v>57</v>
      </c>
      <c r="G10" s="62">
        <v>1099</v>
      </c>
      <c r="H10" s="62"/>
      <c r="I10" s="62"/>
    </row>
    <row r="11" s="1" customFormat="1" ht="20" customHeight="1" spans="1:9">
      <c r="A11" s="62">
        <v>9</v>
      </c>
      <c r="B11" s="63" t="s">
        <v>465</v>
      </c>
      <c r="C11" s="62" t="s">
        <v>224</v>
      </c>
      <c r="D11" s="62" t="s">
        <v>466</v>
      </c>
      <c r="E11" s="62"/>
      <c r="F11" s="62" t="s">
        <v>467</v>
      </c>
      <c r="G11" s="62">
        <v>1</v>
      </c>
      <c r="H11" s="62"/>
      <c r="I11" s="62"/>
    </row>
    <row r="12" s="1" customFormat="1" ht="20" customHeight="1" spans="1:9">
      <c r="A12" s="62">
        <v>10</v>
      </c>
      <c r="B12" s="64"/>
      <c r="C12" s="62" t="s">
        <v>224</v>
      </c>
      <c r="D12" s="62" t="s">
        <v>468</v>
      </c>
      <c r="E12" s="62"/>
      <c r="F12" s="62" t="s">
        <v>467</v>
      </c>
      <c r="G12" s="62">
        <v>29</v>
      </c>
      <c r="H12" s="62"/>
      <c r="I12" s="62"/>
    </row>
    <row r="13" s="1" customFormat="1" ht="20" customHeight="1" spans="1:9">
      <c r="A13" s="62">
        <v>11</v>
      </c>
      <c r="B13" s="64"/>
      <c r="C13" s="62" t="s">
        <v>224</v>
      </c>
      <c r="D13" s="62" t="s">
        <v>469</v>
      </c>
      <c r="E13" s="62"/>
      <c r="F13" s="62" t="s">
        <v>467</v>
      </c>
      <c r="G13" s="62">
        <v>1</v>
      </c>
      <c r="H13" s="62"/>
      <c r="I13" s="62"/>
    </row>
    <row r="14" s="1" customFormat="1" ht="20" customHeight="1" spans="1:9">
      <c r="A14" s="62">
        <v>12</v>
      </c>
      <c r="B14" s="65"/>
      <c r="C14" s="62" t="s">
        <v>224</v>
      </c>
      <c r="D14" s="62" t="s">
        <v>470</v>
      </c>
      <c r="E14" s="62"/>
      <c r="F14" s="62" t="s">
        <v>467</v>
      </c>
      <c r="G14" s="62">
        <v>1</v>
      </c>
      <c r="H14" s="62"/>
      <c r="I14" s="62"/>
    </row>
    <row r="15" s="1" customFormat="1" ht="62" customHeight="1" spans="1:9">
      <c r="A15" s="62">
        <v>13</v>
      </c>
      <c r="B15" s="63" t="s">
        <v>471</v>
      </c>
      <c r="C15" s="62" t="s">
        <v>224</v>
      </c>
      <c r="D15" s="62" t="s">
        <v>472</v>
      </c>
      <c r="E15" s="62" t="s">
        <v>473</v>
      </c>
      <c r="F15" s="62" t="s">
        <v>474</v>
      </c>
      <c r="G15" s="62">
        <v>62</v>
      </c>
      <c r="H15" s="62">
        <v>30</v>
      </c>
      <c r="I15" s="62">
        <v>1.86</v>
      </c>
    </row>
    <row r="16" s="1" customFormat="1" ht="55" customHeight="1" spans="1:9">
      <c r="A16" s="62">
        <v>14</v>
      </c>
      <c r="B16" s="64"/>
      <c r="C16" s="62" t="s">
        <v>224</v>
      </c>
      <c r="D16" s="62" t="s">
        <v>475</v>
      </c>
      <c r="E16" s="62" t="s">
        <v>476</v>
      </c>
      <c r="F16" s="62" t="s">
        <v>57</v>
      </c>
      <c r="G16" s="62">
        <v>50</v>
      </c>
      <c r="H16" s="62">
        <v>10</v>
      </c>
      <c r="I16" s="62">
        <v>0.5</v>
      </c>
    </row>
    <row r="17" s="1" customFormat="1" ht="85" customHeight="1" spans="1:9">
      <c r="A17" s="62">
        <v>15</v>
      </c>
      <c r="B17" s="64"/>
      <c r="C17" s="62" t="s">
        <v>224</v>
      </c>
      <c r="D17" s="62" t="s">
        <v>477</v>
      </c>
      <c r="E17" s="62" t="s">
        <v>478</v>
      </c>
      <c r="F17" s="62" t="s">
        <v>57</v>
      </c>
      <c r="G17" s="62">
        <v>63</v>
      </c>
      <c r="H17" s="62">
        <v>25</v>
      </c>
      <c r="I17" s="62">
        <v>1.58</v>
      </c>
    </row>
    <row r="18" s="1" customFormat="1" ht="37" customHeight="1" spans="1:9">
      <c r="A18" s="62">
        <v>16</v>
      </c>
      <c r="B18" s="64"/>
      <c r="C18" s="62" t="s">
        <v>224</v>
      </c>
      <c r="D18" s="62"/>
      <c r="E18" s="62" t="s">
        <v>479</v>
      </c>
      <c r="F18" s="62"/>
      <c r="G18" s="62"/>
      <c r="H18" s="62"/>
      <c r="I18" s="62"/>
    </row>
    <row r="19" s="1" customFormat="1" ht="77" customHeight="1" spans="1:9">
      <c r="A19" s="62">
        <v>17</v>
      </c>
      <c r="B19" s="64"/>
      <c r="C19" s="62" t="s">
        <v>224</v>
      </c>
      <c r="D19" s="62" t="s">
        <v>480</v>
      </c>
      <c r="E19" s="62" t="s">
        <v>481</v>
      </c>
      <c r="F19" s="62" t="s">
        <v>57</v>
      </c>
      <c r="G19" s="62">
        <v>18</v>
      </c>
      <c r="H19" s="62">
        <v>18</v>
      </c>
      <c r="I19" s="62">
        <v>0.32</v>
      </c>
    </row>
    <row r="20" s="1" customFormat="1" ht="105" customHeight="1" spans="1:9">
      <c r="A20" s="62">
        <v>18</v>
      </c>
      <c r="B20" s="64"/>
      <c r="C20" s="62" t="s">
        <v>224</v>
      </c>
      <c r="D20" s="62" t="s">
        <v>480</v>
      </c>
      <c r="E20" s="62" t="s">
        <v>482</v>
      </c>
      <c r="F20" s="62" t="s">
        <v>57</v>
      </c>
      <c r="G20" s="62">
        <v>18</v>
      </c>
      <c r="H20" s="62">
        <v>24</v>
      </c>
      <c r="I20" s="62">
        <v>0.43</v>
      </c>
    </row>
    <row r="21" s="1" customFormat="1" ht="63" customHeight="1" spans="1:9">
      <c r="A21" s="62">
        <v>19</v>
      </c>
      <c r="B21" s="64"/>
      <c r="C21" s="62" t="s">
        <v>224</v>
      </c>
      <c r="D21" s="62" t="s">
        <v>483</v>
      </c>
      <c r="E21" s="62" t="s">
        <v>484</v>
      </c>
      <c r="F21" s="62" t="s">
        <v>474</v>
      </c>
      <c r="G21" s="62">
        <v>6</v>
      </c>
      <c r="H21" s="62">
        <v>6</v>
      </c>
      <c r="I21" s="62">
        <v>0.04</v>
      </c>
    </row>
    <row r="22" s="1" customFormat="1" ht="62" customHeight="1" spans="1:9">
      <c r="A22" s="62">
        <v>20</v>
      </c>
      <c r="B22" s="64"/>
      <c r="C22" s="62" t="s">
        <v>224</v>
      </c>
      <c r="D22" s="62" t="s">
        <v>485</v>
      </c>
      <c r="E22" s="62" t="s">
        <v>486</v>
      </c>
      <c r="F22" s="62" t="s">
        <v>474</v>
      </c>
      <c r="G22" s="62">
        <v>40</v>
      </c>
      <c r="H22" s="62">
        <v>6</v>
      </c>
      <c r="I22" s="62">
        <v>0.24</v>
      </c>
    </row>
    <row r="23" s="1" customFormat="1" ht="69" customHeight="1" spans="1:9">
      <c r="A23" s="62">
        <v>21</v>
      </c>
      <c r="B23" s="64"/>
      <c r="C23" s="62" t="s">
        <v>224</v>
      </c>
      <c r="D23" s="62" t="s">
        <v>487</v>
      </c>
      <c r="E23" s="62" t="s">
        <v>488</v>
      </c>
      <c r="F23" s="62" t="s">
        <v>57</v>
      </c>
      <c r="G23" s="62">
        <v>654</v>
      </c>
      <c r="H23" s="62">
        <v>6</v>
      </c>
      <c r="I23" s="62">
        <v>3.92</v>
      </c>
    </row>
    <row r="24" s="1" customFormat="1" ht="63" customHeight="1" spans="1:9">
      <c r="A24" s="62">
        <v>22</v>
      </c>
      <c r="B24" s="65"/>
      <c r="C24" s="62" t="s">
        <v>224</v>
      </c>
      <c r="D24" s="62" t="s">
        <v>489</v>
      </c>
      <c r="E24" s="62" t="s">
        <v>490</v>
      </c>
      <c r="F24" s="62" t="s">
        <v>57</v>
      </c>
      <c r="G24" s="62">
        <v>764</v>
      </c>
      <c r="H24" s="62">
        <v>10</v>
      </c>
      <c r="I24" s="62">
        <v>7.64</v>
      </c>
    </row>
    <row r="25" s="1" customFormat="1" ht="20" customHeight="1" spans="1:9">
      <c r="A25" s="66" t="s">
        <v>8</v>
      </c>
      <c r="B25" s="67" t="s">
        <v>491</v>
      </c>
      <c r="C25" s="68"/>
      <c r="D25" s="69"/>
      <c r="E25" s="70"/>
      <c r="F25" s="70"/>
      <c r="G25" s="70"/>
      <c r="H25" s="70"/>
      <c r="I25" s="61">
        <v>16.53</v>
      </c>
    </row>
    <row r="26" s="60" customFormat="1" ht="40" customHeight="1" spans="1:9">
      <c r="A26" s="62">
        <v>1</v>
      </c>
      <c r="B26" s="71" t="s">
        <v>492</v>
      </c>
      <c r="C26" s="72" t="s">
        <v>235</v>
      </c>
      <c r="D26" s="71" t="s">
        <v>493</v>
      </c>
      <c r="E26" s="71" t="s">
        <v>494</v>
      </c>
      <c r="F26" s="73" t="s">
        <v>474</v>
      </c>
      <c r="G26" s="71">
        <v>254</v>
      </c>
      <c r="H26" s="71">
        <v>50</v>
      </c>
      <c r="I26" s="71">
        <v>12.7</v>
      </c>
    </row>
    <row r="27" s="60" customFormat="1" ht="40" customHeight="1" spans="1:9">
      <c r="A27" s="62">
        <v>2</v>
      </c>
      <c r="B27" s="71" t="s">
        <v>492</v>
      </c>
      <c r="C27" s="72" t="s">
        <v>235</v>
      </c>
      <c r="D27" s="71" t="s">
        <v>493</v>
      </c>
      <c r="E27" s="71" t="s">
        <v>495</v>
      </c>
      <c r="F27" s="73" t="s">
        <v>474</v>
      </c>
      <c r="G27" s="71">
        <v>56</v>
      </c>
      <c r="H27" s="71">
        <v>100</v>
      </c>
      <c r="I27" s="71">
        <v>5.6</v>
      </c>
    </row>
    <row r="28" s="60" customFormat="1" ht="40" customHeight="1" spans="1:9">
      <c r="A28" s="62">
        <v>3</v>
      </c>
      <c r="B28" s="71" t="s">
        <v>492</v>
      </c>
      <c r="C28" s="72" t="s">
        <v>235</v>
      </c>
      <c r="D28" s="71" t="s">
        <v>493</v>
      </c>
      <c r="E28" s="71" t="s">
        <v>496</v>
      </c>
      <c r="F28" s="73" t="s">
        <v>474</v>
      </c>
      <c r="G28" s="71">
        <v>254</v>
      </c>
      <c r="H28" s="71">
        <v>8</v>
      </c>
      <c r="I28" s="71">
        <v>2</v>
      </c>
    </row>
    <row r="29" s="60" customFormat="1" ht="40" customHeight="1" spans="1:9">
      <c r="A29" s="62">
        <v>4</v>
      </c>
      <c r="B29" s="71" t="s">
        <v>492</v>
      </c>
      <c r="C29" s="72" t="s">
        <v>235</v>
      </c>
      <c r="D29" s="71" t="s">
        <v>493</v>
      </c>
      <c r="E29" s="71" t="s">
        <v>497</v>
      </c>
      <c r="F29" s="73" t="s">
        <v>474</v>
      </c>
      <c r="G29" s="71">
        <v>213</v>
      </c>
      <c r="H29" s="71">
        <v>70</v>
      </c>
      <c r="I29" s="71">
        <v>14.91</v>
      </c>
    </row>
    <row r="30" s="60" customFormat="1" ht="40" customHeight="1" spans="1:9">
      <c r="A30" s="62">
        <v>5</v>
      </c>
      <c r="B30" s="71" t="s">
        <v>492</v>
      </c>
      <c r="C30" s="72" t="s">
        <v>235</v>
      </c>
      <c r="D30" s="71" t="s">
        <v>493</v>
      </c>
      <c r="E30" s="71" t="s">
        <v>498</v>
      </c>
      <c r="F30" s="73" t="s">
        <v>474</v>
      </c>
      <c r="G30" s="71">
        <v>16</v>
      </c>
      <c r="H30" s="71">
        <v>400</v>
      </c>
      <c r="I30" s="71">
        <v>6.4</v>
      </c>
    </row>
    <row r="31" s="60" customFormat="1" ht="40" customHeight="1" spans="1:9">
      <c r="A31" s="74" t="s">
        <v>23</v>
      </c>
      <c r="B31" s="75" t="s">
        <v>499</v>
      </c>
      <c r="C31" s="76"/>
      <c r="D31" s="77"/>
      <c r="E31" s="78"/>
      <c r="F31" s="78"/>
      <c r="G31" s="78"/>
      <c r="H31" s="78"/>
      <c r="I31" s="78">
        <f>SUM(I26:I30)</f>
        <v>41.61</v>
      </c>
    </row>
    <row r="33" spans="1:3">
      <c r="A33" s="79"/>
      <c r="B33" s="79"/>
      <c r="C33" s="79"/>
    </row>
  </sheetData>
  <mergeCells count="12">
    <mergeCell ref="A1:I1"/>
    <mergeCell ref="B25:D25"/>
    <mergeCell ref="B31:D31"/>
    <mergeCell ref="B3:B10"/>
    <mergeCell ref="B11:B14"/>
    <mergeCell ref="B15:B24"/>
    <mergeCell ref="D3:D4"/>
    <mergeCell ref="E3:E4"/>
    <mergeCell ref="F3:F4"/>
    <mergeCell ref="G3:G4"/>
    <mergeCell ref="H3:H4"/>
    <mergeCell ref="I3:I4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6"/>
  <sheetViews>
    <sheetView workbookViewId="0">
      <selection activeCell="T4" sqref="T4:T13"/>
    </sheetView>
  </sheetViews>
  <sheetFormatPr defaultColWidth="9" defaultRowHeight="13.5"/>
  <cols>
    <col min="1" max="1" width="9.125" style="1" customWidth="1"/>
    <col min="2" max="2" width="12.875" style="1" customWidth="1"/>
    <col min="3" max="3" width="9" style="1"/>
    <col min="4" max="4" width="18.875" style="1" customWidth="1"/>
    <col min="5" max="5" width="9" style="1"/>
    <col min="6" max="6" width="9" style="1" customWidth="1"/>
    <col min="7" max="7" width="11.625" style="1" customWidth="1"/>
    <col min="8" max="8" width="12.7583333333333" style="1" customWidth="1"/>
    <col min="9" max="10" width="9.125" style="1" customWidth="1"/>
    <col min="11" max="11" width="9" style="1"/>
    <col min="12" max="12" width="10.5" style="1" hidden="1" customWidth="1"/>
    <col min="13" max="14" width="10.5" style="1" customWidth="1"/>
    <col min="15" max="23" width="9.125" style="1" customWidth="1"/>
    <col min="24" max="24" width="9" style="1" hidden="1" customWidth="1"/>
    <col min="25" max="16384" width="9" style="1"/>
  </cols>
  <sheetData>
    <row r="1" s="1" customFormat="1" ht="51.95" customHeight="1" spans="1:25">
      <c r="A1" s="32" t="s">
        <v>500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3"/>
      <c r="Y1" s="33"/>
    </row>
    <row r="2" s="1" customFormat="1" ht="53.25" customHeight="1" spans="1:25">
      <c r="A2" s="34" t="s">
        <v>1</v>
      </c>
      <c r="B2" s="35" t="s">
        <v>501</v>
      </c>
      <c r="C2" s="36" t="s">
        <v>502</v>
      </c>
      <c r="D2" s="37" t="s">
        <v>503</v>
      </c>
      <c r="E2" s="35" t="s">
        <v>504</v>
      </c>
      <c r="F2" s="35" t="s">
        <v>505</v>
      </c>
      <c r="G2" s="38" t="s">
        <v>506</v>
      </c>
      <c r="H2" s="38" t="s">
        <v>507</v>
      </c>
      <c r="I2" s="38" t="s">
        <v>508</v>
      </c>
      <c r="J2" s="38"/>
      <c r="K2" s="38" t="s">
        <v>509</v>
      </c>
      <c r="L2" s="38" t="s">
        <v>510</v>
      </c>
      <c r="M2" s="38" t="s">
        <v>511</v>
      </c>
      <c r="N2" s="38" t="s">
        <v>512</v>
      </c>
      <c r="O2" s="38" t="s">
        <v>513</v>
      </c>
      <c r="P2" s="38" t="s">
        <v>514</v>
      </c>
      <c r="Q2" s="39" t="s">
        <v>515</v>
      </c>
      <c r="R2" s="39" t="s">
        <v>516</v>
      </c>
      <c r="S2" s="39" t="s">
        <v>517</v>
      </c>
      <c r="T2" s="39" t="s">
        <v>518</v>
      </c>
      <c r="U2" s="38" t="s">
        <v>519</v>
      </c>
      <c r="V2" s="38" t="s">
        <v>520</v>
      </c>
      <c r="W2" s="38" t="s">
        <v>521</v>
      </c>
      <c r="X2" s="40" t="s">
        <v>522</v>
      </c>
      <c r="Y2" s="41"/>
    </row>
    <row r="3" s="1" customFormat="1" ht="27" customHeight="1" spans="1:25">
      <c r="A3" s="34"/>
      <c r="B3" s="35"/>
      <c r="C3" s="36"/>
      <c r="D3" s="42"/>
      <c r="E3" s="35"/>
      <c r="F3" s="35"/>
      <c r="G3" s="38"/>
      <c r="H3" s="38"/>
      <c r="I3" s="38" t="s">
        <v>523</v>
      </c>
      <c r="J3" s="38" t="s">
        <v>524</v>
      </c>
      <c r="K3" s="38"/>
      <c r="L3" s="38"/>
      <c r="M3" s="38"/>
      <c r="N3" s="38"/>
      <c r="O3" s="38"/>
      <c r="P3" s="38"/>
      <c r="Q3" s="43"/>
      <c r="R3" s="43"/>
      <c r="S3" s="43"/>
      <c r="T3" s="43"/>
      <c r="U3" s="38"/>
      <c r="V3" s="38"/>
      <c r="W3" s="38"/>
      <c r="X3" s="44"/>
      <c r="Y3" s="33"/>
    </row>
    <row r="4" s="30" customFormat="1" ht="24.95" customHeight="1" spans="1:25">
      <c r="A4" s="45">
        <v>1</v>
      </c>
      <c r="B4" s="45" t="s">
        <v>525</v>
      </c>
      <c r="C4" s="45" t="s">
        <v>526</v>
      </c>
      <c r="D4" s="45" t="s">
        <v>235</v>
      </c>
      <c r="E4" s="45" t="s">
        <v>527</v>
      </c>
      <c r="F4" s="45" t="s">
        <v>528</v>
      </c>
      <c r="G4" s="45" t="s">
        <v>529</v>
      </c>
      <c r="H4" s="45" t="s">
        <v>529</v>
      </c>
      <c r="I4" s="46" t="s">
        <v>529</v>
      </c>
      <c r="J4" s="46" t="s">
        <v>529</v>
      </c>
      <c r="K4" s="46" t="s">
        <v>529</v>
      </c>
      <c r="L4" s="46" t="s">
        <v>529</v>
      </c>
      <c r="M4" s="46" t="s">
        <v>529</v>
      </c>
      <c r="N4" s="46" t="s">
        <v>529</v>
      </c>
      <c r="O4" s="46" t="s">
        <v>529</v>
      </c>
      <c r="P4" s="47" t="s">
        <v>529</v>
      </c>
      <c r="Q4" s="46">
        <v>2</v>
      </c>
      <c r="R4" s="46" t="s">
        <v>529</v>
      </c>
      <c r="S4" s="46" t="s">
        <v>529</v>
      </c>
      <c r="T4" s="46"/>
      <c r="U4" s="46" t="s">
        <v>529</v>
      </c>
      <c r="V4" s="46" t="s">
        <v>529</v>
      </c>
      <c r="W4" s="46" t="s">
        <v>529</v>
      </c>
      <c r="X4" s="48"/>
      <c r="Y4" s="49"/>
    </row>
    <row r="5" s="30" customFormat="1" ht="24.95" customHeight="1" spans="1:25">
      <c r="A5" s="45">
        <f t="shared" ref="A5:A12" si="0">A4+1</f>
        <v>2</v>
      </c>
      <c r="B5" s="45" t="s">
        <v>530</v>
      </c>
      <c r="C5" s="45" t="s">
        <v>531</v>
      </c>
      <c r="D5" s="45" t="s">
        <v>235</v>
      </c>
      <c r="E5" s="45" t="s">
        <v>532</v>
      </c>
      <c r="F5" s="45" t="s">
        <v>528</v>
      </c>
      <c r="G5" s="45">
        <v>2070</v>
      </c>
      <c r="H5" s="45">
        <v>21600</v>
      </c>
      <c r="I5" s="50">
        <v>3073.6</v>
      </c>
      <c r="J5" s="50">
        <v>670.4</v>
      </c>
      <c r="K5" s="46">
        <v>230</v>
      </c>
      <c r="L5" s="51">
        <v>3600</v>
      </c>
      <c r="M5" s="50">
        <v>2405.9</v>
      </c>
      <c r="N5" s="46" t="s">
        <v>529</v>
      </c>
      <c r="O5" s="50">
        <v>2860.5</v>
      </c>
      <c r="P5" s="46">
        <v>3</v>
      </c>
      <c r="Q5" s="46">
        <v>4</v>
      </c>
      <c r="R5" s="46">
        <v>1</v>
      </c>
      <c r="S5" s="46" t="s">
        <v>529</v>
      </c>
      <c r="T5" s="46"/>
      <c r="U5" s="46">
        <v>4</v>
      </c>
      <c r="V5" s="46">
        <v>2</v>
      </c>
      <c r="W5" s="46">
        <v>1</v>
      </c>
      <c r="X5" s="48"/>
      <c r="Y5" s="49"/>
    </row>
    <row r="6" s="30" customFormat="1" ht="24.95" customHeight="1" spans="1:25">
      <c r="A6" s="45">
        <f t="shared" si="0"/>
        <v>3</v>
      </c>
      <c r="B6" s="45" t="s">
        <v>533</v>
      </c>
      <c r="C6" s="45" t="s">
        <v>534</v>
      </c>
      <c r="D6" s="45" t="s">
        <v>235</v>
      </c>
      <c r="E6" s="45" t="s">
        <v>535</v>
      </c>
      <c r="F6" s="45" t="s">
        <v>536</v>
      </c>
      <c r="G6" s="45">
        <v>1970</v>
      </c>
      <c r="H6" s="45">
        <v>23824</v>
      </c>
      <c r="I6" s="46">
        <v>2644</v>
      </c>
      <c r="J6" s="46">
        <v>864</v>
      </c>
      <c r="K6" s="46" t="s">
        <v>529</v>
      </c>
      <c r="L6" s="51">
        <v>16698</v>
      </c>
      <c r="M6" s="50">
        <v>2394.4</v>
      </c>
      <c r="N6" s="46" t="s">
        <v>529</v>
      </c>
      <c r="O6" s="50">
        <v>2544.3</v>
      </c>
      <c r="P6" s="46">
        <v>3</v>
      </c>
      <c r="Q6" s="46" t="s">
        <v>529</v>
      </c>
      <c r="R6" s="46" t="s">
        <v>529</v>
      </c>
      <c r="S6" s="46" t="s">
        <v>529</v>
      </c>
      <c r="T6" s="46"/>
      <c r="U6" s="46">
        <v>7</v>
      </c>
      <c r="V6" s="46">
        <v>3</v>
      </c>
      <c r="W6" s="46" t="s">
        <v>529</v>
      </c>
      <c r="X6" s="48" t="s">
        <v>537</v>
      </c>
      <c r="Y6" s="49"/>
    </row>
    <row r="7" s="30" customFormat="1" ht="24.95" customHeight="1" spans="1:25">
      <c r="A7" s="45">
        <f t="shared" si="0"/>
        <v>4</v>
      </c>
      <c r="B7" s="45" t="s">
        <v>538</v>
      </c>
      <c r="C7" s="45" t="s">
        <v>539</v>
      </c>
      <c r="D7" s="45" t="s">
        <v>235</v>
      </c>
      <c r="E7" s="45" t="s">
        <v>535</v>
      </c>
      <c r="F7" s="45" t="s">
        <v>536</v>
      </c>
      <c r="G7" s="45">
        <v>654</v>
      </c>
      <c r="H7" s="45">
        <v>6147</v>
      </c>
      <c r="I7" s="46">
        <v>411</v>
      </c>
      <c r="J7" s="46" t="s">
        <v>529</v>
      </c>
      <c r="K7" s="46">
        <v>416</v>
      </c>
      <c r="L7" s="51">
        <v>4566</v>
      </c>
      <c r="M7" s="50">
        <v>2271.5</v>
      </c>
      <c r="N7" s="46" t="s">
        <v>529</v>
      </c>
      <c r="O7" s="50">
        <v>845.5</v>
      </c>
      <c r="P7" s="46">
        <v>1</v>
      </c>
      <c r="Q7" s="46">
        <v>1</v>
      </c>
      <c r="R7" s="46">
        <v>1</v>
      </c>
      <c r="S7" s="46" t="s">
        <v>529</v>
      </c>
      <c r="T7" s="46"/>
      <c r="U7" s="46">
        <v>3</v>
      </c>
      <c r="V7" s="46">
        <v>2</v>
      </c>
      <c r="W7" s="46">
        <v>1</v>
      </c>
      <c r="X7" s="48"/>
      <c r="Y7" s="49"/>
    </row>
    <row r="8" s="30" customFormat="1" ht="24.95" customHeight="1" spans="1:25">
      <c r="A8" s="45">
        <f t="shared" si="0"/>
        <v>5</v>
      </c>
      <c r="B8" s="45" t="s">
        <v>540</v>
      </c>
      <c r="C8" s="52" t="s">
        <v>541</v>
      </c>
      <c r="D8" s="45" t="s">
        <v>235</v>
      </c>
      <c r="E8" s="45" t="s">
        <v>535</v>
      </c>
      <c r="F8" s="45" t="s">
        <v>536</v>
      </c>
      <c r="G8" s="45">
        <v>968</v>
      </c>
      <c r="H8" s="45">
        <v>13802</v>
      </c>
      <c r="I8" s="46">
        <v>2068</v>
      </c>
      <c r="J8" s="46">
        <v>344</v>
      </c>
      <c r="K8" s="46" t="s">
        <v>529</v>
      </c>
      <c r="L8" s="51">
        <v>8256</v>
      </c>
      <c r="M8" s="50">
        <v>5835.3</v>
      </c>
      <c r="N8" s="46" t="s">
        <v>529</v>
      </c>
      <c r="O8" s="46">
        <v>564</v>
      </c>
      <c r="P8" s="46" t="s">
        <v>529</v>
      </c>
      <c r="Q8" s="46" t="s">
        <v>529</v>
      </c>
      <c r="R8" s="46">
        <v>1</v>
      </c>
      <c r="S8" s="46" t="s">
        <v>529</v>
      </c>
      <c r="T8" s="46"/>
      <c r="U8" s="46" t="s">
        <v>529</v>
      </c>
      <c r="V8" s="46">
        <v>1</v>
      </c>
      <c r="W8" s="46">
        <v>1</v>
      </c>
      <c r="X8" s="48"/>
      <c r="Y8" s="49"/>
    </row>
    <row r="9" s="30" customFormat="1" ht="24.95" customHeight="1" spans="1:25">
      <c r="A9" s="45">
        <f t="shared" si="0"/>
        <v>6</v>
      </c>
      <c r="B9" s="45" t="s">
        <v>542</v>
      </c>
      <c r="C9" s="52" t="s">
        <v>543</v>
      </c>
      <c r="D9" s="45" t="s">
        <v>235</v>
      </c>
      <c r="E9" s="45" t="s">
        <v>535</v>
      </c>
      <c r="F9" s="45" t="s">
        <v>528</v>
      </c>
      <c r="G9" s="45">
        <v>511</v>
      </c>
      <c r="H9" s="45">
        <v>6658</v>
      </c>
      <c r="I9" s="46">
        <v>556</v>
      </c>
      <c r="J9" s="46">
        <v>349</v>
      </c>
      <c r="K9" s="46" t="s">
        <v>529</v>
      </c>
      <c r="L9" s="51">
        <v>3120</v>
      </c>
      <c r="M9" s="50">
        <v>2129.1</v>
      </c>
      <c r="N9" s="46" t="s">
        <v>529</v>
      </c>
      <c r="O9" s="46">
        <v>103</v>
      </c>
      <c r="P9" s="46" t="s">
        <v>529</v>
      </c>
      <c r="Q9" s="46" t="s">
        <v>529</v>
      </c>
      <c r="R9" s="46" t="s">
        <v>529</v>
      </c>
      <c r="S9" s="46">
        <v>3</v>
      </c>
      <c r="T9" s="46"/>
      <c r="U9" s="46">
        <v>1</v>
      </c>
      <c r="V9" s="46">
        <v>3</v>
      </c>
      <c r="W9" s="46">
        <v>3</v>
      </c>
      <c r="X9" s="48"/>
      <c r="Y9" s="49"/>
    </row>
    <row r="10" s="30" customFormat="1" ht="24.95" customHeight="1" spans="1:25">
      <c r="A10" s="45">
        <f t="shared" si="0"/>
        <v>7</v>
      </c>
      <c r="B10" s="45" t="s">
        <v>544</v>
      </c>
      <c r="C10" s="45" t="s">
        <v>243</v>
      </c>
      <c r="D10" s="45" t="s">
        <v>235</v>
      </c>
      <c r="E10" s="45" t="s">
        <v>535</v>
      </c>
      <c r="F10" s="45" t="s">
        <v>528</v>
      </c>
      <c r="G10" s="45">
        <v>832</v>
      </c>
      <c r="H10" s="45">
        <v>10275</v>
      </c>
      <c r="I10" s="46">
        <v>2960</v>
      </c>
      <c r="J10" s="50">
        <v>257.2</v>
      </c>
      <c r="K10" s="46">
        <v>787</v>
      </c>
      <c r="L10" s="51">
        <v>2833</v>
      </c>
      <c r="M10" s="50">
        <v>1711</v>
      </c>
      <c r="N10" s="46" t="s">
        <v>529</v>
      </c>
      <c r="O10" s="50">
        <v>1044.7</v>
      </c>
      <c r="P10" s="46">
        <v>2</v>
      </c>
      <c r="Q10" s="46" t="s">
        <v>529</v>
      </c>
      <c r="R10" s="46" t="s">
        <v>529</v>
      </c>
      <c r="S10" s="46" t="s">
        <v>529</v>
      </c>
      <c r="T10" s="46"/>
      <c r="U10" s="46" t="s">
        <v>529</v>
      </c>
      <c r="V10" s="46">
        <v>3</v>
      </c>
      <c r="W10" s="46" t="s">
        <v>529</v>
      </c>
      <c r="X10" s="48"/>
      <c r="Y10" s="49"/>
    </row>
    <row r="11" s="30" customFormat="1" ht="24.95" customHeight="1" spans="1:25">
      <c r="A11" s="45">
        <f t="shared" si="0"/>
        <v>8</v>
      </c>
      <c r="B11" s="45" t="s">
        <v>545</v>
      </c>
      <c r="C11" s="45" t="s">
        <v>546</v>
      </c>
      <c r="D11" s="45" t="s">
        <v>235</v>
      </c>
      <c r="E11" s="45" t="s">
        <v>397</v>
      </c>
      <c r="F11" s="45" t="s">
        <v>536</v>
      </c>
      <c r="G11" s="46">
        <v>157.72</v>
      </c>
      <c r="H11" s="52">
        <v>1833.68985874</v>
      </c>
      <c r="I11" s="46">
        <v>158</v>
      </c>
      <c r="J11" s="50" t="s">
        <v>529</v>
      </c>
      <c r="K11" s="46" t="s">
        <v>529</v>
      </c>
      <c r="L11" s="53">
        <v>148.7</v>
      </c>
      <c r="M11" s="50">
        <v>149</v>
      </c>
      <c r="N11" s="46" t="s">
        <v>529</v>
      </c>
      <c r="O11" s="50">
        <v>7.2</v>
      </c>
      <c r="P11" s="46" t="s">
        <v>529</v>
      </c>
      <c r="Q11" s="46" t="s">
        <v>529</v>
      </c>
      <c r="R11" s="46" t="s">
        <v>529</v>
      </c>
      <c r="S11" s="46" t="s">
        <v>529</v>
      </c>
      <c r="T11" s="46"/>
      <c r="U11" s="46" t="s">
        <v>529</v>
      </c>
      <c r="V11" s="46" t="s">
        <v>529</v>
      </c>
      <c r="W11" s="46" t="s">
        <v>529</v>
      </c>
      <c r="X11" s="48"/>
      <c r="Y11" s="49"/>
    </row>
    <row r="12" s="30" customFormat="1" ht="24.95" customHeight="1" spans="1:25">
      <c r="A12" s="45">
        <f t="shared" si="0"/>
        <v>9</v>
      </c>
      <c r="B12" s="45" t="s">
        <v>547</v>
      </c>
      <c r="C12" s="45" t="s">
        <v>546</v>
      </c>
      <c r="D12" s="45" t="s">
        <v>235</v>
      </c>
      <c r="E12" s="45" t="s">
        <v>397</v>
      </c>
      <c r="F12" s="45" t="s">
        <v>536</v>
      </c>
      <c r="G12" s="46">
        <v>138.96</v>
      </c>
      <c r="H12" s="52">
        <v>1102</v>
      </c>
      <c r="I12" s="46">
        <v>139</v>
      </c>
      <c r="J12" s="50" t="s">
        <v>529</v>
      </c>
      <c r="K12" s="46" t="s">
        <v>529</v>
      </c>
      <c r="L12" s="53">
        <v>298.2</v>
      </c>
      <c r="M12" s="50">
        <v>300</v>
      </c>
      <c r="N12" s="46" t="s">
        <v>529</v>
      </c>
      <c r="O12" s="50">
        <v>7.2</v>
      </c>
      <c r="P12" s="46" t="s">
        <v>529</v>
      </c>
      <c r="Q12" s="46" t="s">
        <v>529</v>
      </c>
      <c r="R12" s="46" t="s">
        <v>529</v>
      </c>
      <c r="S12" s="46" t="s">
        <v>529</v>
      </c>
      <c r="T12" s="46"/>
      <c r="U12" s="46" t="s">
        <v>529</v>
      </c>
      <c r="V12" s="46" t="s">
        <v>529</v>
      </c>
      <c r="W12" s="46" t="s">
        <v>529</v>
      </c>
      <c r="X12" s="48"/>
      <c r="Y12" s="49"/>
    </row>
    <row r="13" s="31" customFormat="1" ht="24.95" customHeight="1" spans="1:25">
      <c r="A13" s="54" t="s">
        <v>93</v>
      </c>
      <c r="B13" s="55"/>
      <c r="C13" s="55"/>
      <c r="D13" s="55"/>
      <c r="E13" s="55"/>
      <c r="F13" s="56"/>
      <c r="G13" s="57">
        <f t="shared" ref="G13:S13" si="1">SUM(G4:G12)</f>
        <v>7301.68</v>
      </c>
      <c r="H13" s="57">
        <f t="shared" si="1"/>
        <v>85241.68985874</v>
      </c>
      <c r="I13" s="57">
        <f t="shared" si="1"/>
        <v>12009.6</v>
      </c>
      <c r="J13" s="57">
        <f t="shared" si="1"/>
        <v>2484.6</v>
      </c>
      <c r="K13" s="57">
        <f t="shared" si="1"/>
        <v>1433</v>
      </c>
      <c r="L13" s="57">
        <f t="shared" si="1"/>
        <v>39519.9</v>
      </c>
      <c r="M13" s="57">
        <f t="shared" si="1"/>
        <v>17196.2</v>
      </c>
      <c r="N13" s="57">
        <f t="shared" si="1"/>
        <v>0</v>
      </c>
      <c r="O13" s="57">
        <f t="shared" si="1"/>
        <v>7976.4</v>
      </c>
      <c r="P13" s="57">
        <f t="shared" si="1"/>
        <v>9</v>
      </c>
      <c r="Q13" s="57">
        <f t="shared" si="1"/>
        <v>7</v>
      </c>
      <c r="R13" s="57">
        <f t="shared" si="1"/>
        <v>3</v>
      </c>
      <c r="S13" s="57">
        <f t="shared" si="1"/>
        <v>3</v>
      </c>
      <c r="T13" s="57"/>
      <c r="U13" s="57">
        <f t="shared" ref="U13:W13" si="2">SUM(U4:U12)</f>
        <v>15</v>
      </c>
      <c r="V13" s="57">
        <f t="shared" si="2"/>
        <v>14</v>
      </c>
      <c r="W13" s="57">
        <f t="shared" si="2"/>
        <v>6</v>
      </c>
      <c r="X13" s="58"/>
      <c r="Y13" s="59"/>
    </row>
    <row r="14" s="1" customFormat="1" spans="1:25">
      <c r="A14" s="33"/>
      <c r="B14" s="33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</row>
    <row r="15" s="1" customFormat="1" spans="1:25">
      <c r="A15" s="33"/>
      <c r="B15" s="33"/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</row>
    <row r="16" s="1" customFormat="1" spans="1:25">
      <c r="A16" s="33"/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</row>
  </sheetData>
  <mergeCells count="25">
    <mergeCell ref="A1:W1"/>
    <mergeCell ref="I2:J2"/>
    <mergeCell ref="A13:F13"/>
    <mergeCell ref="A2:A3"/>
    <mergeCell ref="B2:B3"/>
    <mergeCell ref="C2:C3"/>
    <mergeCell ref="D2:D3"/>
    <mergeCell ref="E2:E3"/>
    <mergeCell ref="F2:F3"/>
    <mergeCell ref="G2:G3"/>
    <mergeCell ref="H2:H3"/>
    <mergeCell ref="K2:K3"/>
    <mergeCell ref="L2:L3"/>
    <mergeCell ref="M2:M3"/>
    <mergeCell ref="N2:N3"/>
    <mergeCell ref="O2:O3"/>
    <mergeCell ref="P2:P3"/>
    <mergeCell ref="Q2:Q3"/>
    <mergeCell ref="R2:R3"/>
    <mergeCell ref="S2:S3"/>
    <mergeCell ref="T2:T3"/>
    <mergeCell ref="U2:U3"/>
    <mergeCell ref="V2:V3"/>
    <mergeCell ref="W2:W3"/>
    <mergeCell ref="X2:X3"/>
  </mergeCells>
  <pageMargins left="0.75" right="0.75" top="1" bottom="1" header="0.5" footer="0.5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真新街道综合养护设施量汇总表</vt:lpstr>
      <vt:lpstr>真新街道道路</vt:lpstr>
      <vt:lpstr>真新街道桥梁实施量清单</vt:lpstr>
      <vt:lpstr>真新街道四类设施</vt:lpstr>
      <vt:lpstr>街道公园绿地</vt:lpstr>
      <vt:lpstr>真新街道两条道路花厢养护</vt:lpstr>
      <vt:lpstr>真新街道行道树</vt:lpstr>
      <vt:lpstr>景观灯光</vt:lpstr>
      <vt:lpstr>河道养护</vt:lpstr>
      <vt:lpstr>公交候车亭</vt:lpstr>
      <vt:lpstr>公厕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jd</dc:creator>
  <cp:lastModifiedBy>May old six</cp:lastModifiedBy>
  <dcterms:created xsi:type="dcterms:W3CDTF">2024-11-04T21:27:00Z</dcterms:created>
  <dcterms:modified xsi:type="dcterms:W3CDTF">2025-12-12T07:46:34Z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658D9A5689C04008B857CA575C33EFAB_13</vt:lpwstr>
  </property>
  <property fmtid="{D5CDD505-2E9C-101B-9397-08002B2CF9AE}" pid="3" name="KSOProductBuildVer">
    <vt:lpwstr>2052-12.1.0.23542</vt:lpwstr>
  </property>
</Properties>
</file>