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28" firstSheet="1"/>
  </bookViews>
  <sheets>
    <sheet name="采购需求汇总表" sheetId="39" r:id="rId1"/>
    <sheet name="栏位系统" sheetId="37" r:id="rId2"/>
    <sheet name="环控系统" sheetId="2" r:id="rId3"/>
    <sheet name="除臭系统" sheetId="3" r:id="rId4"/>
    <sheet name="空气过滤" sheetId="6" r:id="rId5"/>
    <sheet name="照明系统" sheetId="5" r:id="rId6"/>
    <sheet name="水线系统" sheetId="4" r:id="rId7"/>
    <sheet name="排污清粪系统" sheetId="7" r:id="rId8"/>
    <sheet name="饲料料线" sheetId="31" r:id="rId9"/>
    <sheet name=" 饲喂设备" sheetId="36" r:id="rId10"/>
  </sheets>
  <externalReferences>
    <externalReference r:id="rId11"/>
    <externalReference r:id="rId12"/>
    <externalReference r:id="rId13"/>
    <externalReference r:id="rId14"/>
  </externalReferences>
  <definedNames>
    <definedName name="_xlnm._FilterDatabase" localSheetId="4" hidden="1">空气过滤!$A$1:$H$12</definedName>
    <definedName name="_xlnm._FilterDatabase" localSheetId="8" hidden="1">饲料料线!$A$1:$H$102</definedName>
    <definedName name="_xlnm._FilterDatabase" localSheetId="2" hidden="1">环控系统!$A$1:$H$69</definedName>
    <definedName name="_">[1]Sheet1!$A$3:$A$13,[1]Sheet1!$G$3:$G$13,[1]Sheet1!$H$3:$H$13</definedName>
    <definedName name="_00202" localSheetId="3">#REF!</definedName>
    <definedName name="_00202" localSheetId="2">#REF!</definedName>
    <definedName name="_00202" localSheetId="4">#REF!</definedName>
    <definedName name="_00202" localSheetId="7">#REF!</definedName>
    <definedName name="_00202" localSheetId="6">#REF!</definedName>
    <definedName name="_00202" localSheetId="5">#REF!</definedName>
    <definedName name="_00202">#REF!</definedName>
    <definedName name="_002021" localSheetId="3">#REF!</definedName>
    <definedName name="_002021" localSheetId="4">#REF!</definedName>
    <definedName name="_002021" localSheetId="7">#REF!</definedName>
    <definedName name="_002021">#REF!</definedName>
    <definedName name="_1F6_">[2]钢筋!$A$6:$Y$12</definedName>
    <definedName name="_CFJ1">[2]钢筋!$A$6:$T$12</definedName>
    <definedName name="_xlnm._FilterDatabase" localSheetId="6" hidden="1">水线系统!$A$3:$H$10</definedName>
    <definedName name="ASD">#REF!</definedName>
    <definedName name="HTML_CodePage" hidden="1">936</definedName>
    <definedName name="HTML_Description" hidden="1">""</definedName>
    <definedName name="HTML_Email" hidden="1">""</definedName>
    <definedName name="HTML_Header" hidden="1">"报表"</definedName>
    <definedName name="HTML_LastUpdate" hidden="1">"03-2-13"</definedName>
    <definedName name="HTML_LineAfter" hidden="1">FALSE</definedName>
    <definedName name="HTML_LineBefore" hidden="1">FALSE</definedName>
    <definedName name="HTML_Name" hidden="1">"tjd"</definedName>
    <definedName name="HTML_OBDlg2" hidden="1">TRUE</definedName>
    <definedName name="HTML_OBDlg4" hidden="1">TRUE</definedName>
    <definedName name="HTML_OS" hidden="1">0</definedName>
    <definedName name="HTML_PathFile" hidden="1">"C:\My Documents\MyHTML.htm"</definedName>
    <definedName name="HTML_Title" hidden="1">"1月"</definedName>
    <definedName name="mastermult" localSheetId="2">'[3]BR 95m Bag CN'!$U$32</definedName>
    <definedName name="mastermult" localSheetId="6">'[3]BR 95m Bag CN'!$U$32</definedName>
    <definedName name="mastermult" localSheetId="5">'[3]BR 95m Bag CN'!$U$32</definedName>
    <definedName name="mastermult">'[4]BR 95m Bag CN'!$U$32</definedName>
    <definedName name="_xlnm.Print_Area" localSheetId="2">环控系统!$A$1:$H$55</definedName>
    <definedName name="_xlnm.Print_Area" localSheetId="5">照明系统!$A$1:$H$12</definedName>
    <definedName name="wujie" localSheetId="3">#REF!</definedName>
    <definedName name="wujie" localSheetId="7">#REF!</definedName>
    <definedName name="wujie">#REF!</definedName>
    <definedName name="ｿｰﾄ範囲">'[2]#REF'!$A$7:$N$1824</definedName>
    <definedName name="的" localSheetId="3">#REF!</definedName>
    <definedName name="的" localSheetId="4">#REF!</definedName>
    <definedName name="的" localSheetId="7">#REF!</definedName>
    <definedName name="的" localSheetId="6">#REF!</definedName>
    <definedName name="的" localSheetId="5">#REF!</definedName>
    <definedName name="的">#REF!</definedName>
    <definedName name="对我" localSheetId="3">#REF!</definedName>
    <definedName name="对我" localSheetId="7">#REF!</definedName>
    <definedName name="对我" localSheetId="6">#REF!</definedName>
    <definedName name="对我" localSheetId="5">#REF!</definedName>
    <definedName name="对我">#REF!</definedName>
    <definedName name="费用类别" localSheetId="3">#REF!</definedName>
    <definedName name="费用类别" localSheetId="7">#REF!</definedName>
    <definedName name="费用类别" localSheetId="6">#REF!</definedName>
    <definedName name="费用类别" localSheetId="5">#REF!</definedName>
    <definedName name="费用类别">#REF!</definedName>
    <definedName name="费用名称" localSheetId="3">#REF!</definedName>
    <definedName name="费用名称" localSheetId="7">#REF!</definedName>
    <definedName name="费用名称" localSheetId="6">#REF!</definedName>
    <definedName name="费用名称" localSheetId="5">#REF!</definedName>
    <definedName name="费用名称">#REF!</definedName>
    <definedName name="模拟报价单序时簿" localSheetId="3">#REF!</definedName>
    <definedName name="模拟报价单序时簿" localSheetId="7">#REF!</definedName>
    <definedName name="模拟报价单序时簿">#REF!</definedName>
    <definedName name="是" localSheetId="3">#REF!</definedName>
    <definedName name="是" localSheetId="7">#REF!</definedName>
    <definedName name="是" localSheetId="6">#REF!</definedName>
    <definedName name="是" localSheetId="5">#REF!</definedName>
    <definedName name="是">#REF!</definedName>
    <definedName name="项目管理部门" localSheetId="3">#REF!</definedName>
    <definedName name="项目管理部门" localSheetId="7">#REF!</definedName>
    <definedName name="项目管理部门" localSheetId="6">#REF!</definedName>
    <definedName name="项目管理部门" localSheetId="5">#REF!</definedName>
    <definedName name="项目管理部门">#REF!</definedName>
    <definedName name="项目名称" localSheetId="3">#REF!</definedName>
    <definedName name="项目名称" localSheetId="7">#REF!</definedName>
    <definedName name="项目名称" localSheetId="6">#REF!</definedName>
    <definedName name="项目名称" localSheetId="5">#REF!</definedName>
    <definedName name="项目名称">#REF!</definedName>
    <definedName name="仪表">[2]钢筋!$A$6:$T$12</definedName>
    <definedName name="_00202" localSheetId="1">#REF!</definedName>
    <definedName name="_002021" localSheetId="1">#REF!</definedName>
    <definedName name="_xlnm._FilterDatabase" localSheetId="1" hidden="1">栏位系统!$E$2:$H$37</definedName>
    <definedName name="ASD" localSheetId="1">#REF!</definedName>
    <definedName name="wujie" localSheetId="1">#REF!</definedName>
    <definedName name="的" localSheetId="1">#REF!</definedName>
    <definedName name="对我" localSheetId="1">#REF!</definedName>
    <definedName name="费用类别" localSheetId="1">#REF!</definedName>
    <definedName name="费用名称" localSheetId="1">#REF!</definedName>
    <definedName name="模拟报价单序时簿" localSheetId="1">#REF!</definedName>
    <definedName name="是" localSheetId="1">#REF!</definedName>
    <definedName name="项目管理部门" localSheetId="1">#REF!</definedName>
    <definedName name="项目名称" localSheetId="1">#REF!</definedName>
    <definedName name="_00202" localSheetId="0">#REF!</definedName>
    <definedName name="_002021" localSheetId="0">#REF!</definedName>
    <definedName name="ASD" localSheetId="0">#REF!</definedName>
    <definedName name="wujie" localSheetId="0">#REF!</definedName>
    <definedName name="的" localSheetId="0">#REF!</definedName>
    <definedName name="对我" localSheetId="0">#REF!</definedName>
    <definedName name="费用类别" localSheetId="0">#REF!</definedName>
    <definedName name="费用名称" localSheetId="0">#REF!</definedName>
    <definedName name="模拟报价单序时簿" localSheetId="0">#REF!</definedName>
    <definedName name="是" localSheetId="0">#REF!</definedName>
    <definedName name="项目管理部门" localSheetId="0">#REF!</definedName>
    <definedName name="项目名称"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<sst xmlns="http://schemas.openxmlformats.org/spreadsheetml/2006/main" count="1546" uniqueCount="393">
  <si>
    <t>采购需求汇总表</t>
  </si>
  <si>
    <t>项目名称：保育喂养及环控设施改造</t>
  </si>
  <si>
    <t>序号</t>
  </si>
  <si>
    <t>采购内容</t>
  </si>
  <si>
    <t>设备设施名称</t>
  </si>
  <si>
    <t>数量</t>
  </si>
  <si>
    <t>单位</t>
  </si>
  <si>
    <t>主要设备设施内容</t>
  </si>
  <si>
    <t>栏位系统</t>
  </si>
  <si>
    <t>种母猪舍栏位系统利旧重装</t>
  </si>
  <si>
    <t>套</t>
  </si>
  <si>
    <t>限位栏、边栏、落料管、赶猪门利旧拆装，饮水碗、食槽更新</t>
  </si>
  <si>
    <t>种公猪舍、后备舍栏位系统</t>
  </si>
  <si>
    <t>大栏、下料管、食槽、饮水碗、饮水器、赶猪门（利旧）</t>
  </si>
  <si>
    <t>假母台</t>
  </si>
  <si>
    <t>主框架、台面、缓冲层、防滑垫</t>
  </si>
  <si>
    <t>分娩舍栏位系统</t>
  </si>
  <si>
    <t>限位栏、下料管、食槽、饮水碗、漏粪板、仔猪保温、赶猪门</t>
  </si>
  <si>
    <t>保育舍栏位系统</t>
  </si>
  <si>
    <t>大栏、饮水碗、保温灯、垫、赶猪门</t>
  </si>
  <si>
    <t>仔猪舍1分栏群喂栏位系统</t>
  </si>
  <si>
    <t>大栏、饮水碗、赶猪门</t>
  </si>
  <si>
    <t>仔猪舍1大栏栏位系统</t>
  </si>
  <si>
    <t>大栏、饮水碗、、食槽、赶猪门</t>
  </si>
  <si>
    <t>仔猪舍2大栏栏位系统</t>
  </si>
  <si>
    <t>后备母猪舍、杂交淘汰舍大栏栏位系统</t>
  </si>
  <si>
    <t>环控系统</t>
  </si>
  <si>
    <t>种公猪舍、后备舍、种母猪舍猪舍环控系统</t>
  </si>
  <si>
    <t>湿帘、进风窗、风机、自平衡窗、环控仪、报警器</t>
  </si>
  <si>
    <t>分娩舍、保育舍环控系统</t>
  </si>
  <si>
    <t>仔猪舍1环控系统</t>
  </si>
  <si>
    <t>仔猪舍2环控系统</t>
  </si>
  <si>
    <t>后备母猪舍、杂交淘汰舍环控系统</t>
  </si>
  <si>
    <t>除臭系统</t>
  </si>
  <si>
    <t>种公猪舍、后备舍、种母猪舍除臭系统</t>
  </si>
  <si>
    <t>除臭湿帘、除臭水泵、淋水管路、电控系统</t>
  </si>
  <si>
    <t>分娩舍、保育舍除臭系统</t>
  </si>
  <si>
    <t>仔猪舍1除臭系统</t>
  </si>
  <si>
    <t>仔猪舍2除臭系统</t>
  </si>
  <si>
    <t>后备母猪舍、杂交淘汰舍除臭系统</t>
  </si>
  <si>
    <t>空气过滤</t>
  </si>
  <si>
    <t>种公猪舍、后备舍、种母猪舍空气过滤系统</t>
  </si>
  <si>
    <t>三防网、初效板式、亚高效过滤器（玻璃纤维）、过滤器安装框</t>
  </si>
  <si>
    <t>分娩舍、保育舍空气过滤系统</t>
  </si>
  <si>
    <t>仔猪舍1空气过滤系统</t>
  </si>
  <si>
    <t>仔猪舍2空气过滤系统</t>
  </si>
  <si>
    <t>后备母猪舍、杂交淘汰舍空气过滤系统</t>
  </si>
  <si>
    <t>照明系统</t>
  </si>
  <si>
    <t>种公猪舍、后备舍、种母猪舍照明系统</t>
  </si>
  <si>
    <t>三防LED灯、安装线缆、套管、控制箱（开关、控制器、箱体）</t>
  </si>
  <si>
    <t>分娩舍、保育舍照明系统</t>
  </si>
  <si>
    <t>仔猪舍1照明系统</t>
  </si>
  <si>
    <t>仔猪舍2照明系统</t>
  </si>
  <si>
    <t>后备母猪舍、杂交淘汰舍照明系统</t>
  </si>
  <si>
    <t>水线系统</t>
  </si>
  <si>
    <t>种公猪舍、后备舍、种母猪舍水线系统</t>
  </si>
  <si>
    <t>供水管线、闸阀、喂药器、下水管、安装配件辅件</t>
  </si>
  <si>
    <t>分娩舍、保育舍水线系统</t>
  </si>
  <si>
    <t>仔猪舍1水线系统</t>
  </si>
  <si>
    <t>仔猪舍2水线系统</t>
  </si>
  <si>
    <t>后备母猪舍、杂交淘汰舍水线系统</t>
  </si>
  <si>
    <t>排污清粪系统</t>
  </si>
  <si>
    <t>种公猪舍、后备舍排污清粪系统</t>
  </si>
  <si>
    <t>漏粪板、排污塞、提钩</t>
  </si>
  <si>
    <t>种母猪舍排污清粪系统</t>
  </si>
  <si>
    <t>分娩舍排污清粪系统</t>
  </si>
  <si>
    <t>保育舍排污清粪系统</t>
  </si>
  <si>
    <t>仔猪舍1排污清粪系统</t>
  </si>
  <si>
    <t>仔猪舍2排污清粪系统</t>
  </si>
  <si>
    <t>后备母猪舍、杂交淘汰舍排污清粪系统</t>
  </si>
  <si>
    <t>移动高压清洗机</t>
  </si>
  <si>
    <t>饲料料线</t>
  </si>
  <si>
    <t>种公猪舍料线系统</t>
  </si>
  <si>
    <t>料塔（利旧改造）、料靴、电机、塞链、管路、支撑固定件</t>
  </si>
  <si>
    <t>后备舍料线系统</t>
  </si>
  <si>
    <t>料塔、料靴、电机、塞链、管路、支撑固定件、基础</t>
  </si>
  <si>
    <t>种母猪舍料线系统</t>
  </si>
  <si>
    <t>料塔（含利旧改造）、料靴、电机、塞链、管路、支撑固定件、基础</t>
  </si>
  <si>
    <t>分娩舍料线系统</t>
  </si>
  <si>
    <t>保育舍料线系统</t>
  </si>
  <si>
    <t>仔猪舍1料线系统</t>
  </si>
  <si>
    <t>仔猪舍2料线系统</t>
  </si>
  <si>
    <t>后备母猪舍、杂交淘汰舍料线系统</t>
  </si>
  <si>
    <t>DPC称重系统</t>
  </si>
  <si>
    <t>保育舍、仔猪舍饲料称重</t>
  </si>
  <si>
    <t>饲喂设备</t>
  </si>
  <si>
    <t>保育猪饲喂器</t>
  </si>
  <si>
    <t>料斗、料碗、电机、控制器、显示屏、网络</t>
  </si>
  <si>
    <t>分栏群喂设备系统</t>
  </si>
  <si>
    <t>控制箱、工控机、单向门、采食测定饲喂仪、分栏器、猪只身份识别、进料阀、分析软件</t>
  </si>
  <si>
    <t>畜牧围栏秤</t>
  </si>
  <si>
    <t>电动不锈钢翻斗车</t>
  </si>
  <si>
    <t>台</t>
  </si>
  <si>
    <t>移动式电动手摇猪爬梯</t>
  </si>
  <si>
    <t>热镀锌仔猪转运车</t>
  </si>
  <si>
    <t>说明：</t>
  </si>
  <si>
    <r>
      <rPr>
        <sz val="11"/>
        <color theme="1"/>
        <rFont val="宋体"/>
        <charset val="134"/>
        <scheme val="minor"/>
      </rPr>
      <t>1.投标人需根据采购需求规格参数和功能要求，投标时明确提供的设备详细规格参数和品牌，</t>
    </r>
    <r>
      <rPr>
        <sz val="11"/>
        <color rgb="FFFF0000"/>
        <rFont val="宋体"/>
        <charset val="134"/>
        <scheme val="minor"/>
      </rPr>
      <t>投标人应在中标后提供设施设备相应生产证明或授权证书</t>
    </r>
    <r>
      <rPr>
        <sz val="11"/>
        <color theme="1"/>
        <rFont val="宋体"/>
        <charset val="134"/>
        <scheme val="minor"/>
      </rPr>
      <t>；所有表中规格参数前标注▲的，投标人需提供相应佐证材料（包括近一年内的检测报告或出厂检验报告或设备说明书等），属于同一产品多处标注的提供一份佐证材料；</t>
    </r>
  </si>
  <si>
    <t>2.投标人中标签订合同后需提供详细安装工艺等图纸，安装完成后应提供完整的资料，包括但不限于安装竣工工艺图、设备设施产品合格证书、检验检测报告、操作培训资料等；</t>
  </si>
  <si>
    <t>3.设备设施所需的强弱电，均由中标人自行接入采购单位指定的点位，并承担相应费用，在报价中综合考虑；</t>
  </si>
  <si>
    <t>4.中标单位承担配合土建施工单位开展各项施工工作的责任，全面统筹本项目设备安装全流程所有工序。投标报价已综合包干与土建单位施工计划对接、工序衔接、孔洞预留核对、多专业交叉施工、作业配合、临时设施搭建、责任分界等所有协调配套产生的一切费用及各类防疫相关措施费用，所有相关费用均统一包含在投标总价内，采购单位不另行支付任何费用。中标单位应在本项目安装调试过程中，采取有效措施保护土建及其他已完工程。若因中标单位原因造成损坏，中标单位须在采购单位限定期限内完成修复，并承担因此引起的土建进度滞后、技术接口变更、水电/孔洞预留返工、场地资源协调、临时设施调配以及垃圾清运等全部连带工作及费用。涉及预埋管线、预留孔洞的由中标人提前与土建承办单位沟通协调，因中标人未及时开展技术交底、交底不清、交底遗漏等自身原因，造成墙体拆除、返工整改、材料损耗、工期延误及由此产生的所有新增费用、经济损失及相关责任，由中标人自行承担；因双方配合问题造成双方经济损失与采购单位无关，但造成采购单位经济损失或交付期限延误的，采购单位有权对双方进行经济惩罚措施；</t>
  </si>
  <si>
    <t>5.交付期限：合同签订之日45天内备货完成送达指定地点，原有保护性拆除利旧重新安装的应与土建开工同步并在15日内完成拆除，经采购方批准安装之日起45天内安装调试完成；</t>
  </si>
  <si>
    <t>6.本项目所用全部电线、电缆、线管及各类配套辅材，以及相关的安装标准和质量，均不得低于现行国家规范标准要求；所有材料进场时须同步提供产品合格证、第三方检测报告等相关资料，经监理及采购单位验收合格后方可进场使用；</t>
  </si>
  <si>
    <t>7.所有采购需求中板材、管材、圆钢等材料壁厚规格，均为国标公称尺寸，实际提供的产品的壁厚公差不得超过国家规定的国标公差下公差限制，如1.5mm不锈钢板材的国标公差为±0.07mm，即提供的产品实测壁厚不得低于1.43mm；</t>
  </si>
  <si>
    <r>
      <rPr>
        <sz val="11"/>
        <color theme="1"/>
        <rFont val="宋体"/>
        <charset val="134"/>
        <scheme val="minor"/>
      </rPr>
      <t>8.所有</t>
    </r>
    <r>
      <rPr>
        <sz val="11"/>
        <color rgb="FFFF0000"/>
        <rFont val="宋体"/>
        <charset val="134"/>
        <scheme val="minor"/>
      </rPr>
      <t>安装</t>
    </r>
    <r>
      <rPr>
        <sz val="11"/>
        <color theme="1"/>
        <rFont val="宋体"/>
        <charset val="134"/>
        <scheme val="minor"/>
      </rPr>
      <t>作业涉及特种作业的，均须严格遵守国家现行施工标准及上海市地方相关规范、管理规定，所有特种作业人员必须持有效合规证件上岗，无证人员严禁开展相关作业，涉及安全的高空、焊接、临时用电、有限空间等作业，必须提前报审同意后方可实施；</t>
    </r>
  </si>
  <si>
    <t>9.所有设施设备采购明细清单中，如有未明确或未提及的，但为采购设施设备正常运行、使用的必要辅件、配件，均应包含在相应设施设备的报价中综合考虑；</t>
  </si>
  <si>
    <t>10.所有与设施设备安装相关的安全文明、吊装、运输、铲装、防雨、赶工、二次搬运、脚手架、人身意外伤害险、第三方责任险、安全责任险等一切为完成本项目安装所需的所有措施费，均在设施设备清单报价中包含报价；同时相应的税收也在清单报价中包含，不单独分列；</t>
  </si>
  <si>
    <t>11.设施设备安装位置、尺寸、管线预计、空间计算、数量核实、布局等其他采购需求未描述的，请结合配套图纸理解后综合考虑报价；</t>
  </si>
  <si>
    <t>12.本项目需提供的发票，应为货物类增值税发票，按税务部门核定的税率为准。</t>
  </si>
  <si>
    <t>栏位系统需求明细</t>
  </si>
  <si>
    <t>安装区域</t>
  </si>
  <si>
    <t>设备设施组件名称</t>
  </si>
  <si>
    <t>规格参数及功能要求</t>
  </si>
  <si>
    <t>种公猪舍、后备舍、种母猪舍</t>
  </si>
  <si>
    <t>种母猪舍栏位系统（利旧安装）</t>
  </si>
  <si>
    <t>母猪限位栏（利旧拆装）</t>
  </si>
  <si>
    <t>原限位栏规格参数：圆管栏体，2100*650*1050mm；
1、栏片整体热浸锌；
2、侧栏片、前门、后门外框为6分焊管，内撑为4分焊管；
3、栏体的顶部采用3根4分国标热镀锌管连接；
4、栏体的连接采用不锈钢螺栓和防脱滑螺母；
要求：原栏位保护性拆除后清洗，土建完成后指定位置重新安装，螺栓、螺母、尼龙螺母国定组件等安装配件综合考虑不低于原标准。</t>
  </si>
  <si>
    <t>栏位</t>
  </si>
  <si>
    <t>边栏（利旧拆装）</t>
  </si>
  <si>
    <t>原限位栏规格参数：圆管栏体，2100*650*1050mm。
1、栏片整体热浸锌；
2、侧栏片内撑为4分焊管；
要求：原栏位保护性拆除后清洗，土建完成后指定位置重新安装，螺栓、螺母、尼龙螺母国定组件等安装配件综合考虑不低于原标准。</t>
  </si>
  <si>
    <t>片</t>
  </si>
  <si>
    <t>落料管（利旧拆装）</t>
  </si>
  <si>
    <t>原参数：长度1.0m，直径60mm，含固定件；
保护性拆除后清洗，土建完成后指定位置重新安装，安装配件综合考虑不低于原标准。</t>
  </si>
  <si>
    <t>根</t>
  </si>
  <si>
    <t>单体食槽</t>
  </si>
  <si>
    <t>SUS304不锈钢焊接可翻转，350*330*435mm；
▲国标壁厚1.5mm。</t>
  </si>
  <si>
    <t>个</t>
  </si>
  <si>
    <t>饮水碗</t>
  </si>
  <si>
    <t>SUS304不锈钢；
▲国标壁厚2.0mm；
圆形大号175mm，含SUS304不锈钢4分下水管，综合考虑安装配件。</t>
  </si>
  <si>
    <t>赶猪门（利旧拆装）</t>
  </si>
  <si>
    <t>原参数：整体热浸锌，防护高度0.7m，栏片主材为4分焊管；
原赶猪门保护性拆除后清洗，土建完成后指定位置重新安装，安装配件综合考虑不低于原标准。</t>
  </si>
  <si>
    <t>扇</t>
  </si>
  <si>
    <t>大栏</t>
  </si>
  <si>
    <t>圆管栏体，单个猪栏尺寸2600mm*2300mm，栏体总高1200mm;内撑间距130mm
2、栏片外框1寸焊管，壁厚2.5mm，内衬6分焊管，壁厚2.3mm；
3、立柱采用40*40*2.5mm方管，地脚固定采用6mm钢板制作；
4、栏门外框6分焊管，壁厚2.3mm，内衬4分焊管，管壁厚2.3mm，高度与栏体相同，靠近过道处开门；
5、脚板与漏粪板连接采用SUS304不锈钢螺丝与尼龙地沟螺母连接，与实心地面连接采用SUS304不锈钢膨胀螺丝连接；
6、下料管φ60，热镀锌钢管，采用SUS304不锈钢螺丝固定于侧栏上；
7、板材（3-6mm厚）镀锌层平均壁厚不小于45μm；
8、含大栏固定件:含膨胀螺栓、尼龙固定块、螺丝螺母等固定组件，螺丝、螺母均采用SUS304不锈钢管材料；
9、采精栏立柱采用80*80*3.0mm圆管，间距0.3m。</t>
  </si>
  <si>
    <t>米</t>
  </si>
  <si>
    <t>下料管（利旧拆装）</t>
  </si>
  <si>
    <t>母猪料槽为SUS304不锈钢拉伸食槽455*370*230mm；
▲国标壁厚1.5mm；
容量8L以上，可翻转。</t>
  </si>
  <si>
    <t>单面两孔食槽</t>
  </si>
  <si>
    <t>SUS304不锈钢；
▲国标壁厚1.20mm；
整体装配式；
料位宽度350mm，700*350*800mm，单料位饲喂8头猪。</t>
  </si>
  <si>
    <t>饮水器</t>
  </si>
  <si>
    <t>SUS304不锈钢滚珠式饮水器，SUS304不锈钢饮水杆；
▲国标壁厚2.0mm；
含SUS304不锈钢固定件。</t>
  </si>
  <si>
    <t>SUS304不锈钢饮水碗，圆形特大号215mm；
▲国标壁厚2.0mm；
含SUS304不锈钢4分水管壁厚国标2mm以及相应固定件。</t>
  </si>
  <si>
    <t>原参数：整体热浸锌，防护高度0.7m，栏片主材为4分焊管；
原赶猪门保护性拆除后清洗，更换位置重新安装，安装配件综合考虑。</t>
  </si>
  <si>
    <t>主体框架：采用加厚钢板制作，钢板壁厚≥3mm，支架钢材
国标 40×40 方管，壁厚≥3.0mm；底座钢板壁厚≥5mm，满焊加固；
总长 85–95cm，脊背宽 28–32cm，弧形仿真母猪后背；
高度规范，脊背表面覆盖5mm厚耐磨橡胶皮。缓冲层：台面下垫有5cm的海绵层
自重与承重：假母台自重≥50kg ，承重400公斤的公猪。
底座预留 4 个膨胀螺栓孔，必须固定地面，防止公猪爬跨掀翻。</t>
  </si>
  <si>
    <t>采精防滑垫</t>
  </si>
  <si>
    <t>天然加厚橡胶，加厚不低于2CM，尺寸不小于150cm×100cm</t>
  </si>
  <si>
    <t>分娩舍、保育舍</t>
  </si>
  <si>
    <t>产床限位栏</t>
  </si>
  <si>
    <t>圆管栏体，2400*1800mm产床配套：
1、栏片整体热浸锌，管材的镀锌层平均壁厚不小于80μm；
2、栏体2.4m×0.7m×1.05m，前后开门，碰锁式；
3、栏体为1寸焊管，壁厚2.3mm；前、后门为6分焊管，壁厚2.3mm；
4、栏体的连接采用不锈钢螺栓和防脱滑螺母；
5、板材（3-6mm厚）镀锌层平均壁厚不小于45μm；
6、含固定件:含螺栓、螺母、塑料塞堵等部件，螺栓、螺母采用耐腐蚀材料</t>
  </si>
  <si>
    <t>栏</t>
  </si>
  <si>
    <t>下料管</t>
  </si>
  <si>
    <t>热镀锌材质，直径60mm，壁厚2.3mm；含固定件；长度满足使用需要</t>
  </si>
  <si>
    <t>母猪单体食槽</t>
  </si>
  <si>
    <t>SUS304不锈钢焊接可翻转，350*330*435mm，国标壁厚1.5mm</t>
  </si>
  <si>
    <t>PVC板固定槽</t>
  </si>
  <si>
    <t>热镀锌材质，500mm高，2mm厚；</t>
  </si>
  <si>
    <t>PVC板</t>
  </si>
  <si>
    <t>产床中空阻燃PVC板，厚35mm，高度500mm；
PVC围板外筋壁厚1.7±0.2mm，内筋壁厚1.2±0.1mm；
PVC固定槽，热镀锌材质</t>
  </si>
  <si>
    <t>仔猪补料槽</t>
  </si>
  <si>
    <t>SUS304不锈钢，直径280mm，国标壁厚1.0mm;</t>
  </si>
  <si>
    <t>仔猪饮水碗</t>
  </si>
  <si>
    <t>SUS304不锈钢，圆形小号130mm,含304/4分下水管；
▲国标壁厚2.0mm；
综合考虑安装配件。</t>
  </si>
  <si>
    <t>母猪饮水碗</t>
  </si>
  <si>
    <t>SUS304不锈钢圆形大号175mm；含SUS304不锈钢4分下水管；
▲国标壁厚2.0mm；
综合考虑安装配件；</t>
  </si>
  <si>
    <t>玻璃钢梁</t>
  </si>
  <si>
    <t>高120mm，单根长度2.4m，每米重量≥1.6kg，玻璃钢材质，含安装固定件；</t>
  </si>
  <si>
    <t>铸铁漏缝板</t>
  </si>
  <si>
    <t>单个700mm*600mm，每栏4块，球磨铸铁材质，缝宽为11mm±0.5mm；
母猪地板为全漏粪铸铁板，尾端区配置不可拆卸可向上翻转清粪口；
表面喷涂黑色沥青漆，承重550公斤；</t>
  </si>
  <si>
    <t>平米</t>
  </si>
  <si>
    <t>塑料漏缝板</t>
  </si>
  <si>
    <t>单块尺寸600mm*600mm、500mm*600mm，每个尺寸各四块；红色，PP，阻燃；单筋荷载200kg；</t>
  </si>
  <si>
    <t>保温灯</t>
  </si>
  <si>
    <t>硬质玻璃，R125（含灯罩插头，接线盒、防水电线及镀锌吊链），175W，公母头，档位控制；</t>
  </si>
  <si>
    <t>保温罩</t>
  </si>
  <si>
    <t>尺寸≥1000*500mm，玻璃钢材质，模压式，含安装配件；</t>
  </si>
  <si>
    <t>保温垫</t>
  </si>
  <si>
    <t>夹线橡胶板，1000*500*6mm，表面带防滑花纹；</t>
  </si>
  <si>
    <t>赶猪门</t>
  </si>
  <si>
    <t>过道尺寸0.8m、0.9m、1m适用；整体热浸锌；
防护高度0.7m，栏片主材为4分焊管，整体热浸锌；</t>
  </si>
  <si>
    <t>1、围板组合采用方管与PVC板结合，立柱采用C型镀锌插槽，水平方管采用35×35×2mm方管，管材的镀锌层平均壁厚不小于80μm；
2、围栏总高700，600mm高PVC围板（壁厚35mm)+1根35*35*2横向方管。
3、PVC板颜色PVC围板外筋壁厚≥1.7±0.2mm,内筋壁厚≥1.2±0.1mm； PVC含量≥70%，达到抗老化。PVC围板两端的固定采用用双向立柱，超过2米长度围板中间加镀锌扁钢辅助固定。
4、PVC板与卡槽连接螺栓采用SUS304不锈钢自锁螺母连接；
5、脚板壁厚国标6mm，脚板与漏粪板连接采用SUS304不锈钢大U型抱箍，与实心地面连接采用SUS304不锈钢膨胀螺丝连接。板材（3-6mm厚）镀锌层平均壁厚不小于45μm；
8、含可拆卸补料槽</t>
  </si>
  <si>
    <t>保育饮水碗</t>
  </si>
  <si>
    <t>SUS304不锈钢，圆形中号155mm；含SUS304不锈钢4分下水管；
▲国标壁厚2.0mm；
综合考虑安装配件。</t>
  </si>
  <si>
    <t>硬质玻璃，R125（含灯罩插头，接线盒、防水电线及镀锌吊链），175W，公母头，档位控制。</t>
  </si>
  <si>
    <t>玻璃钢材质，模压式，保育时期使用，1200*1000mm。</t>
  </si>
  <si>
    <t>夹线橡胶板，1200*1000*8mm，表面带防滑花纹。</t>
  </si>
  <si>
    <t>过道尺寸0.9m、1.1m适用；整体热浸锌；
防护高度0.7m，栏片主材为4分焊管，整体热浸锌；</t>
  </si>
  <si>
    <t>仔猪舍1</t>
  </si>
  <si>
    <t>圆管栏体，内撑间距120mm；
1、栏体由多栏片组装，单栏片不超过2.6m长，栏片间用方管立柱连接，栏柱和栏片连接由2处螺栓锁紧；
2、栏片整体热浸锌，管材的镀锌层平均壁厚不小于80μm；
3、栏片净高850mm，安装后高度900mm；
4、栏体和栏门上、下横撑为6分焊管，壁厚2.3mm；中间竖撑为4分焊管，壁厚2.0mm；
5、连接立柱40方管焊接地脚板，地脚板壁厚6mm；
6、板材（3-6mm厚）镀锌层平均壁厚不小于45μm；
7、含固定件:含膨胀螺栓、尼龙固定块、螺丝螺母等固定组件，螺栓、螺母采用耐腐蚀材料</t>
  </si>
  <si>
    <t>育肥饮水碗</t>
  </si>
  <si>
    <t>圆形大号175mm；含SUS304不锈钢4分下水管；
▲国标壁厚2.0mm；
综合考虑安装配件。</t>
  </si>
  <si>
    <t>过道尺寸1.0m适用；整体热浸锌；
防护高度0.7m，栏片主材为4分焊管，整体热浸锌；</t>
  </si>
  <si>
    <t>SUS304不锈钢圆形大号175mm；
▲国标壁厚2.0mm；
含SUS304不锈钢4分下水管，综合考虑安装配件。</t>
  </si>
  <si>
    <t>单面三孔食槽</t>
  </si>
  <si>
    <t>SUS304不锈钢；
▲国标壁厚1.20mm；
整体装配式；
料位宽度350mm，1050*350*800mm，单料位饲喂8头猪。</t>
  </si>
  <si>
    <t>过道尺寸1.2m适用；整体热浸锌；
防护高度0.7m，栏片主材为4分焊管，整体热浸锌；</t>
  </si>
  <si>
    <t>仔猪舍2</t>
  </si>
  <si>
    <t>后备母猪舍、杂交淘汰舍</t>
  </si>
  <si>
    <t>说明：设备设施组件的单位数量为总数量，即非每套数量。</t>
  </si>
  <si>
    <t xml:space="preserve"> 环控系统需求明细</t>
  </si>
  <si>
    <t>湿帘7060</t>
  </si>
  <si>
    <t>铝合金外框+集水槽式:7060优质瓦楞原浆纸，内嵌式，国标pvc水管，进出水口同侧，两端冲洗口配丝堵，含安装支架及组件</t>
  </si>
  <si>
    <t>平方</t>
  </si>
  <si>
    <t>湿帘水循环系统</t>
  </si>
  <si>
    <t>水泵：220V 550w φ50，IP55，含支架，含水泵防雨罩；
水循环系统；40目过滤器；浮球阀；两端预留冲洗口，冲洗口配丝堵；</t>
  </si>
  <si>
    <t>吊顶进风窗洞口</t>
  </si>
  <si>
    <t>洞口尺寸长500*宽380，ABS塑料</t>
  </si>
  <si>
    <t>吊顶进风窗电机打开机构</t>
  </si>
  <si>
    <t>推杆电机，IP67，</t>
  </si>
  <si>
    <t>36寸HP高压玻璃钢风机</t>
  </si>
  <si>
    <r>
      <rPr>
        <sz val="11"/>
        <rFont val="仿宋"/>
        <charset val="134"/>
      </rPr>
      <t>电机IP56,1.5KW-6P，风机尺寸1080mm*1080mm
1、整体模压成型玻璃钢外壳；                                                       
▲2、风机扇叶为加厚一体模压 FRP 玻璃钢材质，树脂含量≥32%，无回收废料填充；叶片主体壁厚≥5mm，根部加厚加强，出厂动平衡校正；添加抗氨、耐酸碱、抗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3、合金立柱，美观耐腐蚀，不锈钢安装底板，不锈钢安全防护网                                          
4、电机直连驱动；
5、高负压款加长风筒
-50Pa负压条件下，风量不低于30600m</t>
    </r>
    <r>
      <rPr>
        <sz val="11"/>
        <rFont val="宋体"/>
        <charset val="134"/>
      </rPr>
      <t>³</t>
    </r>
    <r>
      <rPr>
        <sz val="11"/>
        <rFont val="仿宋"/>
        <charset val="134"/>
      </rPr>
      <t>/h；-75Pa负压条件下，风量不低于28300m</t>
    </r>
    <r>
      <rPr>
        <sz val="11"/>
        <rFont val="宋体"/>
        <charset val="134"/>
      </rPr>
      <t>³</t>
    </r>
    <r>
      <rPr>
        <sz val="11"/>
        <rFont val="仿宋"/>
        <charset val="134"/>
      </rPr>
      <t>/h；-100Pa负压条件下，风量不低于25400m</t>
    </r>
    <r>
      <rPr>
        <sz val="11"/>
        <rFont val="宋体"/>
        <charset val="134"/>
      </rPr>
      <t>³</t>
    </r>
    <r>
      <rPr>
        <sz val="11"/>
        <rFont val="仿宋"/>
        <charset val="134"/>
      </rPr>
      <t>/h。
6.含风机变频控制器，箱体为SUS304不锈钢箱体</t>
    </r>
  </si>
  <si>
    <t>36寸EC高压玻璃钢风机</t>
  </si>
  <si>
    <r>
      <rPr>
        <sz val="11"/>
        <rFont val="仿宋"/>
        <charset val="134"/>
      </rPr>
      <t>电机IP56,2.6KW-EC，风机尺寸1080mm*1080mm，塑料百叶，无蝴蝶门。
1、整体模压成型玻璃钢外壳；                                                       
▲2、风机扇叶为加厚一体模压 FRP 玻璃钢材质，无回收废料填充；叶片主体壁厚≥5mm，根部加厚加强，出厂动平衡校正；添加抗氨、耐酸碱、抗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3、合金立柱，美观耐腐蚀，不锈钢安装底板，不锈钢安全防护网                                    
3、合金立柱，美观耐腐蚀，不锈钢安装底板，超强耐腐蚀；不锈钢安全防护网 ，EPDM 密封垫，304 不锈钢紧固件                                         
4、电机直连驱动，结构简单，便于维护；
-50Pa负压条件下，风量不低于38400m</t>
    </r>
    <r>
      <rPr>
        <sz val="11"/>
        <rFont val="宋体"/>
        <charset val="134"/>
      </rPr>
      <t>³</t>
    </r>
    <r>
      <rPr>
        <sz val="11"/>
        <rFont val="仿宋"/>
        <charset val="134"/>
      </rPr>
      <t>/h；-75Pa负压条件下，风量不低于37000m</t>
    </r>
    <r>
      <rPr>
        <sz val="11"/>
        <rFont val="宋体"/>
        <charset val="134"/>
      </rPr>
      <t>³</t>
    </r>
    <r>
      <rPr>
        <sz val="11"/>
        <rFont val="仿宋"/>
        <charset val="134"/>
      </rPr>
      <t>/h；-100Pa负压条件下，风量不低于35400m</t>
    </r>
    <r>
      <rPr>
        <sz val="11"/>
        <rFont val="宋体"/>
        <charset val="134"/>
      </rPr>
      <t>³</t>
    </r>
    <r>
      <rPr>
        <sz val="11"/>
        <rFont val="仿宋"/>
        <charset val="134"/>
      </rPr>
      <t>/h。
5.含风机变频控制器，箱体为SUS304不锈钢箱体</t>
    </r>
  </si>
  <si>
    <t>自平衡窗</t>
  </si>
  <si>
    <t>自平衡导流进风窗，耐腐蚀材料，密封性能好，无动力开启，负压开启方式</t>
  </si>
  <si>
    <t>智能环控仪</t>
  </si>
  <si>
    <t>每个猪舍分两个控制单元，进行分区控制；
▲每单元分区包含温度、湿度、氧气、负氧离子、氨气（NH3）浓度、二氧化碳（CO2）浓度测定仪，并同步数据传输
只需设定一个温度参数，系统就会根据温差和斜率的变化自动控制外设的开关，实现智能控温；
根据测定管理员可以通过WEB系统、手机管理软件连接服务器自动管控，远程控制通风、换气、降温等设备；
适应性强：开放12路风机输出，每一路可任意接入不同数量，满足不同猪舍多样化的需求；
选择多样化：自动、半自动、手动三种控制模式，温度传感器数量，根据猪舍大小情况，因地制宜地供客户随意选择，用户体验更好；
稳定采温：多点采温，确保控制有效实施；
风机交替开启，保证舍内换气均匀，也有效地避免了个别风机连续运行，延长风机的使用寿命。</t>
  </si>
  <si>
    <t>一级报警系统</t>
  </si>
  <si>
    <t>声光报警器</t>
  </si>
  <si>
    <t>应急通风设备</t>
  </si>
  <si>
    <t>机械式应急温度探头，联动应急通风</t>
  </si>
  <si>
    <t>24寸玻璃钢风机（地沟风机）</t>
  </si>
  <si>
    <r>
      <rPr>
        <sz val="11"/>
        <rFont val="仿宋"/>
        <charset val="134"/>
      </rPr>
      <t>电机IP56，0.55KW-4P，风机洞口730mm*730mm；可根据洞口大小调整，含风机洞口周边封堵
▲整体模压成型玻璃钢外壳；风机扇叶为加厚一体模压 FRP 玻璃钢材质，无回收废料填充；添加抗氨、耐酸碱、抗 UV 防腐助剂，耐受猪舍高湿氨气及烧碱消毒腐蚀；适应 - 30℃~70℃宽温环境。
-25Pa负压条件下，风量不低于11700m</t>
    </r>
    <r>
      <rPr>
        <sz val="11"/>
        <rFont val="宋体"/>
        <charset val="134"/>
      </rPr>
      <t>³</t>
    </r>
    <r>
      <rPr>
        <sz val="11"/>
        <rFont val="仿宋"/>
        <charset val="134"/>
      </rPr>
      <t>/h；-50Pa负压条件下，风量不低于11200m</t>
    </r>
    <r>
      <rPr>
        <sz val="11"/>
        <rFont val="宋体"/>
        <charset val="134"/>
      </rPr>
      <t>³</t>
    </r>
    <r>
      <rPr>
        <sz val="11"/>
        <rFont val="仿宋"/>
        <charset val="134"/>
      </rPr>
      <t>/h；-75Pa负压条件下，风量不低于10400m</t>
    </r>
    <r>
      <rPr>
        <sz val="11"/>
        <rFont val="宋体"/>
        <charset val="134"/>
      </rPr>
      <t>³</t>
    </r>
    <r>
      <rPr>
        <sz val="11"/>
        <rFont val="仿宋"/>
        <charset val="134"/>
      </rPr>
      <t>/h；
含风机变频控制器，箱体为SUS304不锈钢箱体</t>
    </r>
  </si>
  <si>
    <t>18寸玻璃钢风机（地沟风机）</t>
  </si>
  <si>
    <r>
      <rPr>
        <sz val="11"/>
        <rFont val="仿宋"/>
        <charset val="134"/>
      </rPr>
      <t>电机IP56，0.25KW-4P，风机洞口570mm*570mm；可根据洞口大小调整，含风机洞口周边封堵
▲整体模压成型玻璃钢外壳；风机扇叶为加厚一体模压 FRP 玻璃钢材质，无回收废料填充；添加抗氨、耐酸碱、抗 UV 防腐助剂，耐受猪舍高湿氨气及烧碱消毒腐蚀；适应 - 30℃~70℃宽温环境。
-25Pa负压条件下，风量不低于6700m</t>
    </r>
    <r>
      <rPr>
        <sz val="11"/>
        <rFont val="宋体"/>
        <charset val="134"/>
      </rPr>
      <t>³</t>
    </r>
    <r>
      <rPr>
        <sz val="11"/>
        <rFont val="仿宋"/>
        <charset val="134"/>
      </rPr>
      <t>/h；-50Pa负压条件下，风量不低于5900m</t>
    </r>
    <r>
      <rPr>
        <sz val="11"/>
        <rFont val="宋体"/>
        <charset val="134"/>
      </rPr>
      <t>³</t>
    </r>
    <r>
      <rPr>
        <sz val="11"/>
        <rFont val="仿宋"/>
        <charset val="134"/>
      </rPr>
      <t>/h；
含风机变频控制器，箱体为SUS304不锈钢箱体</t>
    </r>
  </si>
  <si>
    <t>热交换管及正压风机</t>
  </si>
  <si>
    <r>
      <rPr>
        <sz val="11"/>
        <rFont val="仿宋"/>
        <charset val="134"/>
      </rPr>
      <t>用于冬季热交换预热，铝镁锰风管，长29m，直径400mm，壁厚0.4mm，吊挂安装；
正压圆筒风机额定功率1.1KW，-50Pa负压条件下，风量不低于11700m</t>
    </r>
    <r>
      <rPr>
        <sz val="11"/>
        <rFont val="宋体"/>
        <charset val="134"/>
      </rPr>
      <t>³</t>
    </r>
    <r>
      <rPr>
        <sz val="11"/>
        <rFont val="仿宋"/>
        <charset val="134"/>
      </rPr>
      <t>/h；-100Pa负压条件下，风量不低于10500m</t>
    </r>
    <r>
      <rPr>
        <sz val="11"/>
        <rFont val="宋体"/>
        <charset val="134"/>
      </rPr>
      <t>³</t>
    </r>
    <r>
      <rPr>
        <sz val="11"/>
        <rFont val="仿宋"/>
        <charset val="134"/>
      </rPr>
      <t>/h；-150Pa负压条件下，风量不低于8440m</t>
    </r>
    <r>
      <rPr>
        <sz val="11"/>
        <rFont val="宋体"/>
        <charset val="134"/>
      </rPr>
      <t>³</t>
    </r>
    <r>
      <rPr>
        <sz val="11"/>
        <rFont val="仿宋"/>
        <charset val="134"/>
      </rPr>
      <t>/h；</t>
    </r>
  </si>
  <si>
    <t>进风窗电机打开机构</t>
  </si>
  <si>
    <t>推杆电机，IP67，含配套SUS304不锈钢电控箱</t>
  </si>
  <si>
    <r>
      <rPr>
        <sz val="11"/>
        <rFont val="仿宋"/>
        <charset val="134"/>
      </rPr>
      <t>电机IP56,2.6KW-EC，风机尺寸1080mm*1080mm，塑料百叶，无蝴蝶门。
1、整体模压成型玻璃钢外壳；                                                       
▲2、风机扇叶为加厚一体模压 FRP 玻璃钢材质，树脂含量≥32%，无回收废料填充；叶片主体壁厚≥5mm，根部加厚加强，出厂动平衡校正；添加抗氨、耐酸碱、抗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3、金立柱，美观耐腐蚀，不锈钢安装底板，超强耐腐蚀；不锈钢安全防护网 ，EPDM 密封垫，304 不锈钢紧固件                                         
4、电机直连驱动，结构简单，便于维护；
-50Pa负压条件下，风量不低于38400m</t>
    </r>
    <r>
      <rPr>
        <sz val="11"/>
        <rFont val="宋体"/>
        <charset val="134"/>
      </rPr>
      <t>³</t>
    </r>
    <r>
      <rPr>
        <sz val="11"/>
        <rFont val="仿宋"/>
        <charset val="134"/>
      </rPr>
      <t>/h；-75Pa负压条件下，风量不低于37000m</t>
    </r>
    <r>
      <rPr>
        <sz val="11"/>
        <rFont val="宋体"/>
        <charset val="134"/>
      </rPr>
      <t>³</t>
    </r>
    <r>
      <rPr>
        <sz val="11"/>
        <rFont val="仿宋"/>
        <charset val="134"/>
      </rPr>
      <t>/h；-100Pa负压条件下，风量不低于35400m</t>
    </r>
    <r>
      <rPr>
        <sz val="11"/>
        <rFont val="宋体"/>
        <charset val="134"/>
      </rPr>
      <t>³</t>
    </r>
    <r>
      <rPr>
        <sz val="11"/>
        <rFont val="仿宋"/>
        <charset val="134"/>
      </rPr>
      <t>/h。
5.含风机变频控制器，箱体为SUS304不锈钢箱体</t>
    </r>
  </si>
  <si>
    <t>每个猪舍分两个控制单元，进行分区控制；
▲每单元分区包含温度、湿度、氧气、负氧离子、氨气（NH3）浓度、二氧化碳（CO2）浓度测定仪，并同步数据传输
只需设定一个温度参数，系统就会根据温差和斜率的变化自动控制外设的开关，实现智能控温；
根据测定管理员可以通过WEB系统、手机管理软件连接服务器自动管控，远程控制通风、换气、降温等设备；
适应性强：开放12路风机输出，每一路可任意接入不同数量，满足不同猪舍多样化的需求；
选择多样化：自动、半自动、手动三种控制模式，温度传感器数量，根据猪舍大小情况，因地制宜地供客户随意选择，用户体验更好；
稳定采温：数据更加精准，多点采温，确保控制有效实施；
风机交替开启，保证舍内换气均匀，也有效地避免了个别风机连续运行，延长风机的使用寿命。</t>
  </si>
  <si>
    <r>
      <rPr>
        <sz val="11"/>
        <rFont val="仿宋"/>
        <charset val="134"/>
      </rPr>
      <t>电机IP56，0.25KW-4P，风机洞口570mm*570mm；
▲整体模压成型玻璃钢外壳；风机扇叶为加厚一体模压 FRP 玻璃钢材质，无回收废料填充；添加抗氨、耐酸碱、抗 UV 防腐助剂，耐受猪舍高湿氨气及烧碱消毒腐蚀；适应 - 30℃~70℃宽温环境。
-25Pa负压条件下，风量不低于6700m</t>
    </r>
    <r>
      <rPr>
        <sz val="11"/>
        <rFont val="宋体"/>
        <charset val="134"/>
      </rPr>
      <t>³</t>
    </r>
    <r>
      <rPr>
        <sz val="11"/>
        <rFont val="仿宋"/>
        <charset val="134"/>
      </rPr>
      <t>/h；-50Pa负压条件下，风量不低于5900m</t>
    </r>
    <r>
      <rPr>
        <sz val="11"/>
        <rFont val="宋体"/>
        <charset val="134"/>
      </rPr>
      <t>³</t>
    </r>
    <r>
      <rPr>
        <sz val="11"/>
        <rFont val="仿宋"/>
        <charset val="134"/>
      </rPr>
      <t>/h；
含风机变频控制器，箱体为SUS304不锈钢箱体</t>
    </r>
  </si>
  <si>
    <r>
      <rPr>
        <sz val="11"/>
        <rFont val="仿宋"/>
        <charset val="134"/>
      </rPr>
      <t>用于冬季热交换预热，铝镁锰风管，长29m，直径400mm，壁厚0.4mm，吊挂安装；
正压圆筒风机额定功率1.1KW，-50Pa负压条件下，风量不低于11700m</t>
    </r>
    <r>
      <rPr>
        <sz val="11"/>
        <rFont val="宋体"/>
        <charset val="134"/>
      </rPr>
      <t>³</t>
    </r>
    <r>
      <rPr>
        <sz val="11"/>
        <rFont val="仿宋"/>
        <charset val="134"/>
      </rPr>
      <t>/h；-100Pa负压条件下，风量不低于10500m</t>
    </r>
    <r>
      <rPr>
        <sz val="11"/>
        <rFont val="宋体"/>
        <charset val="134"/>
      </rPr>
      <t>³</t>
    </r>
    <r>
      <rPr>
        <sz val="11"/>
        <rFont val="仿宋"/>
        <charset val="134"/>
      </rPr>
      <t>/h；-150Pa负压条件下，风量不低于8440m</t>
    </r>
    <r>
      <rPr>
        <sz val="11"/>
        <rFont val="宋体"/>
        <charset val="134"/>
      </rPr>
      <t>³</t>
    </r>
    <r>
      <rPr>
        <sz val="11"/>
        <rFont val="仿宋"/>
        <charset val="134"/>
      </rPr>
      <t>/h；整体模压成型玻璃钢外壳；风机扇叶为加厚一体模压 FRP 玻璃钢材质，无回收废料填充；添加抗氨、耐酸碱、抗 UV 防腐助剂，耐受猪舍高湿氨气及烧碱消毒腐蚀；适应 - 30℃~70℃宽温环境。</t>
    </r>
  </si>
  <si>
    <t>吊顶进风窗</t>
  </si>
  <si>
    <r>
      <rPr>
        <sz val="11"/>
        <rFont val="仿宋"/>
        <charset val="134"/>
      </rPr>
      <t>电机IP56,2.6KW-EC，风机尺寸1080mm*1080mm，塑料百叶，无蝴蝶门。
1、整体模压成型玻璃钢外壳；                                                       
▲2、风机扇叶为加厚一体模压 FRP 玻璃钢材质，树脂含量≥32%，无回收废料填充；叶片主体壁厚≥5mm，根部加厚加强，出厂动平衡校正；添加抗氨、耐酸碱、抗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3、合金立柱，美观耐腐蚀，不锈钢安装底板，超强耐腐蚀；不锈钢安全防护网 ，EPDM 密封垫，304 不锈钢紧固件                                         
4、电机直连驱动，结构简单，便于维护；
-50Pa负压条件下，风量不低于38400m</t>
    </r>
    <r>
      <rPr>
        <sz val="11"/>
        <rFont val="宋体"/>
        <charset val="134"/>
      </rPr>
      <t>³</t>
    </r>
    <r>
      <rPr>
        <sz val="11"/>
        <rFont val="仿宋"/>
        <charset val="134"/>
      </rPr>
      <t>/h；-75Pa负压条件下，风量不低于37000m</t>
    </r>
    <r>
      <rPr>
        <sz val="11"/>
        <rFont val="宋体"/>
        <charset val="134"/>
      </rPr>
      <t>³</t>
    </r>
    <r>
      <rPr>
        <sz val="11"/>
        <rFont val="仿宋"/>
        <charset val="134"/>
      </rPr>
      <t>/h；-100Pa负压条件下，风量不低于35400m</t>
    </r>
    <r>
      <rPr>
        <sz val="11"/>
        <rFont val="宋体"/>
        <charset val="134"/>
      </rPr>
      <t>³</t>
    </r>
    <r>
      <rPr>
        <sz val="11"/>
        <rFont val="仿宋"/>
        <charset val="134"/>
      </rPr>
      <t>/h。
5.含风机变频控制器，箱体为SUS304不锈钢箱体</t>
    </r>
  </si>
  <si>
    <t>每个猪舍分两个控制单元，进行分区控制；
每单元分区包含温度、湿度、氧气、负氧离子、氨气（NH3）浓度、二氧化碳（CO2）浓度测定仪，并同步数据传输
只需设定一个温度参数，系统就会根据温差和斜率的变化自动控制外设的开关，实现智能控温；
根据测定管理员可以通过WEB系统、手机管理软件连接服务器自动管控，远程控制通风、换气、降温等设备；
适应性强：开放12路风机输出，每一路可任意接入不同数量，满足不同猪舍多样化的需求；
选择多样化：自动、半自动、手动三种控制模式，温度传感器数量，根据猪舍大小情况，因地制宜地供客户随意选择，用户体验更好；
稳定采温：数据更加精准，多点采温，确保控制有效实施；
风机交替开启，保证舍内换气均匀，也有效地避免了个别风机连续运行，延长风机的使用寿命。</t>
  </si>
  <si>
    <t>24寸高负压玻璃钢风机（地沟风机）</t>
  </si>
  <si>
    <r>
      <rPr>
        <sz val="11"/>
        <rFont val="仿宋"/>
        <charset val="134"/>
      </rPr>
      <t>电机IP56，0.75KW-4P，风机洞口730mm*730mm；可根据洞口大小调整，含风机洞口周边封堵；
▲整体模压成型玻璃钢外壳；风机扇叶为加厚一体模压 FRP 玻璃钢材质，无回收废料填充；添加抗氨、耐酸碱、抗 UV 防腐助剂，耐受猪舍高湿氨气及烧碱消毒腐蚀；适应 - 30℃~70℃宽温环境。
-25Pa负压条件下，风量不低于14100m</t>
    </r>
    <r>
      <rPr>
        <sz val="11"/>
        <rFont val="宋体"/>
        <charset val="134"/>
      </rPr>
      <t>³</t>
    </r>
    <r>
      <rPr>
        <sz val="11"/>
        <rFont val="仿宋"/>
        <charset val="134"/>
      </rPr>
      <t>/h；-50Pa负压条件下，风量不低于13400m</t>
    </r>
    <r>
      <rPr>
        <sz val="11"/>
        <rFont val="宋体"/>
        <charset val="134"/>
      </rPr>
      <t>³</t>
    </r>
    <r>
      <rPr>
        <sz val="11"/>
        <rFont val="仿宋"/>
        <charset val="134"/>
      </rPr>
      <t>/h；-75Pa负压条件下，风量不低于12600m</t>
    </r>
    <r>
      <rPr>
        <sz val="11"/>
        <rFont val="宋体"/>
        <charset val="134"/>
      </rPr>
      <t>³</t>
    </r>
    <r>
      <rPr>
        <sz val="11"/>
        <rFont val="仿宋"/>
        <charset val="134"/>
      </rPr>
      <t>/h。
含风机变频控制器，箱体为SUS304不锈钢箱体</t>
    </r>
  </si>
  <si>
    <r>
      <rPr>
        <sz val="11"/>
        <rFont val="仿宋"/>
        <charset val="134"/>
      </rPr>
      <t>电机IP56,2.6KW-EC，风机尺寸1080mm*1080mm，塑料百叶，无蝴蝶门。
1、整体模压成型玻璃钢外壳；                                                       
▲2、风机扇叶为加厚一体模压 FRP 玻璃钢材质，树脂含量≥32%，无回收废料填充；叶片主体壁厚≥5mm，根部加厚加强，出厂动平衡校正；添加抗氨、耐酸碱、抗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3、合金立柱，美观耐腐蚀，不锈钢安装底板，超强耐腐蚀；不锈钢安全防护网 ，EPDM 密封垫，304 不锈钢紧固件                                         
4、电机直连驱动，结构简单，便于维护；
-50Pa负压条件下，风量不低于38400m</t>
    </r>
    <r>
      <rPr>
        <sz val="11"/>
        <rFont val="宋体"/>
        <charset val="134"/>
      </rPr>
      <t>³</t>
    </r>
    <r>
      <rPr>
        <sz val="11"/>
        <rFont val="仿宋"/>
        <charset val="134"/>
      </rPr>
      <t>/h；-75Pa负压条件下，风量不低于37000m</t>
    </r>
    <r>
      <rPr>
        <sz val="11"/>
        <rFont val="宋体"/>
        <charset val="134"/>
      </rPr>
      <t>³</t>
    </r>
    <r>
      <rPr>
        <sz val="11"/>
        <rFont val="仿宋"/>
        <charset val="134"/>
      </rPr>
      <t>/h；-100Pa负压条件下，风量不低于35400m</t>
    </r>
    <r>
      <rPr>
        <sz val="11"/>
        <rFont val="宋体"/>
        <charset val="134"/>
      </rPr>
      <t>³</t>
    </r>
    <r>
      <rPr>
        <sz val="11"/>
        <rFont val="仿宋"/>
        <charset val="134"/>
      </rPr>
      <t>/h。
5.含风机变频控制器，箱体为SUS304不锈钢箱体</t>
    </r>
  </si>
  <si>
    <t>每个猪舍分两个控制单元，进行分区控制；
▲每单元分区包含温度、湿度、氧气、负氧离子、氨气（NH3）浓度、二氧化碳（CO2）浓度测定仪，并同步数据传输
只需设定一个温度参数，系统就会根据温差和斜率的变化自动控制外设的开关，实现智能控温；
根据测定管理员可以通过WEB系统、手机管理软件连接服务器自动管控，远程控制通风、换气、降温等设备；
适应性强：开放12路风机输出，每一路可任意接入不同数量，满足不同猪舍多样化的需求；
选择多样化：自动、半自动、手动三种控制模式，温度传感器数量，根据猪舍大小情况，因地制宜地供客户随意选择，用户体验更好；
稳定采温：，数据更加精准，多点采温，确保控制有效实施；
风机交替开启，保证舍内换气均匀，也有效地避免了个别风机连续运行，延长风机的使用寿命。</t>
  </si>
  <si>
    <r>
      <rPr>
        <sz val="11"/>
        <rFont val="仿宋"/>
        <charset val="134"/>
      </rPr>
      <t>电机IP56,2.6KW-EC，风机尺寸1080mm*1080mm，塑料百叶，无蝴蝶门。
1、整体模压成型玻璃钢外壳；                                                       
▲2、风机扇叶为加厚一体模压 FRP 玻璃钢材质，树脂含量≥32%，无回收废料填充；叶片主体壁厚≥5mm，根部加厚加强，出厂动平衡校正；添加抗氨、耐酸碱、抗 UV 防腐助剂，耐受猪舍高湿氨气及烧碱消毒腐蚀，长期运行不粉化、不分层、不开裂；适应 - 30℃~70℃宽温环境，抗冲击、抗疲劳，整套扇叶设计使用寿命≥8 年。                             
3、合金立柱，美观耐腐蚀，不锈钢安装底板，超强耐腐蚀；不锈钢安全防护网 ，EPDM 密封垫，304 不锈钢紧固件                                         
4、电机直连驱动，结构简单，便于维护；
-50Pa负压条件下，风量不低于38400m</t>
    </r>
    <r>
      <rPr>
        <sz val="11"/>
        <rFont val="宋体"/>
        <charset val="134"/>
      </rPr>
      <t>³</t>
    </r>
    <r>
      <rPr>
        <sz val="11"/>
        <rFont val="仿宋"/>
        <charset val="134"/>
      </rPr>
      <t>/h；-75Pa负压条件下，风量不低于37000m</t>
    </r>
    <r>
      <rPr>
        <sz val="11"/>
        <rFont val="宋体"/>
        <charset val="134"/>
      </rPr>
      <t>³</t>
    </r>
    <r>
      <rPr>
        <sz val="11"/>
        <rFont val="仿宋"/>
        <charset val="134"/>
      </rPr>
      <t>/h；-100Pa负压条件下，风量不低于35400m</t>
    </r>
    <r>
      <rPr>
        <sz val="11"/>
        <rFont val="宋体"/>
        <charset val="134"/>
      </rPr>
      <t>³</t>
    </r>
    <r>
      <rPr>
        <sz val="11"/>
        <rFont val="仿宋"/>
        <charset val="134"/>
      </rPr>
      <t>/h。
5.含风机变频控制器，箱体为SUS304不锈钢箱体</t>
    </r>
  </si>
  <si>
    <r>
      <rPr>
        <sz val="11"/>
        <rFont val="仿宋"/>
        <charset val="134"/>
      </rPr>
      <t>用于冬季热交换预热，铝镁锰风管，长29m，直径400mm，壁厚0.4mm，吊挂安装；
正压圆筒风机额定功率1.1KW，-50Pa负压条件下，风量不低于11700m</t>
    </r>
    <r>
      <rPr>
        <sz val="11"/>
        <rFont val="宋体"/>
        <charset val="134"/>
      </rPr>
      <t>³</t>
    </r>
    <r>
      <rPr>
        <sz val="11"/>
        <rFont val="仿宋"/>
        <charset val="134"/>
      </rPr>
      <t>/h；-100Pa负压条件下，风量不低于10500m</t>
    </r>
    <r>
      <rPr>
        <sz val="11"/>
        <rFont val="宋体"/>
        <charset val="134"/>
      </rPr>
      <t>³</t>
    </r>
    <r>
      <rPr>
        <sz val="11"/>
        <rFont val="仿宋"/>
        <charset val="134"/>
      </rPr>
      <t>/h；-150Pa负压条件下，风量不低于8440m</t>
    </r>
    <r>
      <rPr>
        <sz val="11"/>
        <rFont val="宋体"/>
        <charset val="134"/>
      </rPr>
      <t>³</t>
    </r>
    <r>
      <rPr>
        <sz val="11"/>
        <rFont val="仿宋"/>
        <charset val="134"/>
      </rPr>
      <t xml:space="preserve">/h；整体模压成型玻璃钢外壳；风机扇叶为加厚一体模压 FRP 玻璃钢材质，无回收废料填充；添加抗氨、耐酸碱、抗 UV 防腐助剂，耐受猪舍高湿氨气及烧碱消毒腐蚀；适应 - 30℃~70℃宽温环境。
</t>
    </r>
  </si>
  <si>
    <t>说明1：设备设施组件的单位数量为总数量，即非每套数量。</t>
  </si>
  <si>
    <t>说明2：报价应包含每套系统控制所需的电线缆、信号线、打洞、以及线槽、线管、线盒、密封材料和安装附件等，线管等裸露材料均为耐腐蚀材料，箱体均为SUS304不锈钢材质。</t>
  </si>
  <si>
    <t>说明3：报价包含设备设施所需的强弱电接入甲方指定位置配电箱或网络弱电箱所需的线缆、网络转发器、开关等；箱体均为SUS304不锈钢材质。</t>
  </si>
  <si>
    <t>除臭系统需求明细</t>
  </si>
  <si>
    <t>2</t>
  </si>
  <si>
    <t>除臭湿帘</t>
  </si>
  <si>
    <t>除臭湿帘，含固定件</t>
  </si>
  <si>
    <t>淋水管路</t>
  </si>
  <si>
    <t>PVC管路，含支架、卡扣喷嘴（PP，卡DN20管）</t>
  </si>
  <si>
    <t>项</t>
  </si>
  <si>
    <t>除臭水泵</t>
  </si>
  <si>
    <t>卧式不锈钢单级离心泵65-40-125系列/2.2kw，湿帘专用循环泵，要求高效节能、运行平稳</t>
  </si>
  <si>
    <t>除臭水泵防雨罩</t>
  </si>
  <si>
    <t>SUS304不锈钢定制</t>
  </si>
  <si>
    <t>水泵过滤附件</t>
  </si>
  <si>
    <t>含底阀过滤罩</t>
  </si>
  <si>
    <t>仪表管路附件</t>
  </si>
  <si>
    <t>PVC管路</t>
  </si>
  <si>
    <t>电控系统</t>
  </si>
  <si>
    <t>各种电线缆、信号线、联网线、以及线槽、线管、线盒、密封材料和安装附件等，含水位控制、水池补水装置</t>
  </si>
  <si>
    <t>说明2：报价应包含每套系统控制所需的线缆、信号线、打洞、以及线槽、线管、线盒、密封材料和安装附件等，线管等裸露材料均为耐腐蚀材料，箱体均为SUS304不锈钢材质。</t>
  </si>
  <si>
    <t>空气过滤系统需求明细</t>
  </si>
  <si>
    <t>三防网</t>
  </si>
  <si>
    <t>1.防鸟网：SUS304不锈钢护网，丝径0.8mm，网格12mm×12mm；
2.防蚊网：SUS304不锈钢，30目；
3.防尘网：尼龙材质，60目；
4.结构为铝合金卡槽嵌入式、主框架为38*25*1mm铝合金方管；
5.默认安装顺序为外部防蚊网，中层防鸟网，内层防尘网；
6.安装后对洞口缝隙处密封处理；</t>
  </si>
  <si>
    <t>初效板式+亚高效过滤器（玻璃纤维）+过滤器安装框</t>
  </si>
  <si>
    <t>1.初效板式过滤器：≥600g防水牛皮卡纸外框，出风面附金属网
规格：592*592*46，效率G4，≥28褶，展开面积≥1.8m2，初阻力1000 m3/h下，＜15Pa±10%；
2.亚高效过滤器：再升玻纤滤料，ABS外框，法兰双垫片
规格：592*592*292，V型结构，ABS塑料外框，玻璃纤维滤纸，效率F9，展开面积≥21m2，初阻力1000 m3/h下，＜25Pa±10%；；
3.过滤器安装框：主框架竖向50*50*2mm，横向50*25*2mm方管
规格：610*610mm，厚1.2mm，镀锌板烤漆，含卡子；
4、铝合金固定支架，角码，螺栓，玻璃胶/结构胶，封板等安装辅材，用于固定过滤器框</t>
  </si>
  <si>
    <t>块</t>
  </si>
  <si>
    <t>分娩保育舍</t>
  </si>
  <si>
    <t>分娩保育舍空气过滤系统</t>
  </si>
  <si>
    <t>照明系统需求明细</t>
  </si>
  <si>
    <t>室内照明灯</t>
  </si>
  <si>
    <t>三防LED灯管，36w，1.2米灯管，含固定及安装件</t>
  </si>
  <si>
    <t>只</t>
  </si>
  <si>
    <t>84</t>
  </si>
  <si>
    <t>线缆及辅材</t>
  </si>
  <si>
    <t>含线缆及安装辅材、定时控制器、控制开关、控制箱等</t>
  </si>
  <si>
    <t>路</t>
  </si>
  <si>
    <t>72</t>
  </si>
  <si>
    <t>80</t>
  </si>
  <si>
    <t>后备母猪舍，杂交淘汰舍</t>
  </si>
  <si>
    <t>后备母猪舍，杂交淘汰舍照明系统</t>
  </si>
  <si>
    <t>水线系统需求清单</t>
  </si>
  <si>
    <t>PVC，50管路</t>
  </si>
  <si>
    <t>水管及管附件（直接，三通，弯头等）</t>
  </si>
  <si>
    <t>PVC，32管路</t>
  </si>
  <si>
    <t>192</t>
  </si>
  <si>
    <t>单元主管路阀门</t>
  </si>
  <si>
    <t>PVC，De50</t>
  </si>
  <si>
    <t>6</t>
  </si>
  <si>
    <t>单元分管路阀门</t>
  </si>
  <si>
    <t>PVC，De32</t>
  </si>
  <si>
    <t>单元水表及附件</t>
  </si>
  <si>
    <t>PVC，De32，含水表，过滤器，减压阀，连接管件等</t>
  </si>
  <si>
    <t>加药器</t>
  </si>
  <si>
    <r>
      <rPr>
        <sz val="11"/>
        <rFont val="仿宋"/>
        <charset val="134"/>
      </rPr>
      <t>2.5m</t>
    </r>
    <r>
      <rPr>
        <sz val="11"/>
        <rFont val="宋体"/>
        <charset val="134"/>
      </rPr>
      <t>³</t>
    </r>
    <r>
      <rPr>
        <sz val="11"/>
        <rFont val="仿宋"/>
        <charset val="134"/>
      </rPr>
      <t>/h  双外丝  6分</t>
    </r>
  </si>
  <si>
    <t>水线下水</t>
  </si>
  <si>
    <t>PVC内丝三通+PE转接件+PE软管，含水线固定件</t>
  </si>
  <si>
    <t>178</t>
  </si>
  <si>
    <t>12</t>
  </si>
  <si>
    <t>221</t>
  </si>
  <si>
    <t>7</t>
  </si>
  <si>
    <t>184</t>
  </si>
  <si>
    <t>115</t>
  </si>
  <si>
    <t>4</t>
  </si>
  <si>
    <t>86</t>
  </si>
  <si>
    <t>121</t>
  </si>
  <si>
    <t>120</t>
  </si>
  <si>
    <t>说明2：报价中包含接入采购单位预留给水管口。</t>
  </si>
  <si>
    <t>说明3：管材执行 GB/T10002.1-2023，原生 PVC 树脂，钙锌环保无铅配方，VCM≤1mg/kg；dn32 采用 PN1.0MPa，透光率≤0.2%；内外壁光滑无杂质，配套同标准给水专用管件；管道试压 1.0MPa 保压 1h 压降≤0.05MPa，耐猪场消毒剂、氨气腐蚀，耐候抗老化，使用寿命≥8 年。</t>
  </si>
  <si>
    <t>水泥漏粪板</t>
  </si>
  <si>
    <t>机制，单块尺寸600mm*1300mm*80mm、600mm*1800mm*100mm、600mm*2000mm*100mm、600mm*2400mm*100mm、600mm*3000mm*100mm；钢筋混凝土材质；强度≥C40，含带检修孔板及带漏粪孔板。</t>
  </si>
  <si>
    <t>排污塞</t>
  </si>
  <si>
    <t>EVA密封胶圈,φ250，含配套胶粘延长管</t>
  </si>
  <si>
    <t>排污塞提钩</t>
  </si>
  <si>
    <t>每单元配置1个</t>
  </si>
  <si>
    <t>机制，单块尺寸600mm*2400mm*100mm、600mm*800mm*100mm；钢筋混凝土材质；强度≥C40，含带检修孔板及带漏粪孔板。</t>
  </si>
  <si>
    <t>机制，单块尺寸600mm*2400mm*100mm、600mm*3000mm*100mm；钢筋混凝土材质；强度≥C40，含带检修孔板及带漏粪孔板。</t>
  </si>
  <si>
    <t>塑料漏粪板</t>
  </si>
  <si>
    <t>单块尺寸600mm*600mm；PP材质，阻燃；单筋荷载200kg；
含热镀锌钢梁，高120mm，单根长度3m，含安装固定件。</t>
  </si>
  <si>
    <t>机制，单块尺寸600mm*2400mm*100mm；钢筋混凝土材质；强度≥C40，含带检修孔板及带漏粪孔板。</t>
  </si>
  <si>
    <t>移动高压清洗设备</t>
  </si>
  <si>
    <t>总功率7.5KW，电压380V，压力200Bar.流量每分钟15L，框架SUS304不锈钢，智能控制系统，具有过载保护、低压保护、自动断电、换机油提醒等多种保护功能:标准配置30米高压管，枪柄+不锈钢快插枪杆，4个角度快插喷嘴，清洗机具备泡沫，清洗切换功能;</t>
  </si>
  <si>
    <t xml:space="preserve"> 料线系统需求明细</t>
  </si>
  <si>
    <t>镀锌板料塔-KM</t>
  </si>
  <si>
    <t xml:space="preserve">2.7T， 1530-2层，含地基尺寸2500*2500mm，结构详见图纸，4支腿：配套爬梯、观察口
上下锥板厚度≥1.0mm，围板≥1.0mm，4条支腿壁厚≥3.0mm，双面镀锌量不低于275g/㎡ </t>
  </si>
  <si>
    <t>利旧</t>
  </si>
  <si>
    <t>料塔-料靴进口转接件</t>
  </si>
  <si>
    <t>材质SUS304，实测厚度≥1.4mm，接φ440料塔出口</t>
  </si>
  <si>
    <t>不锈钢单管震动料靴套装</t>
  </si>
  <si>
    <t>材质SUS304，实测厚度≥1.4mm，φ60；</t>
  </si>
  <si>
    <t>60塞链驱动1.5KW</t>
  </si>
  <si>
    <t>电机，壳体304不锈钢材质，主/从动轮铸铝；含防雨罩</t>
  </si>
  <si>
    <t>传感器及附件</t>
  </si>
  <si>
    <t>含探头传感器，支架等</t>
  </si>
  <si>
    <t>60塞链管路</t>
  </si>
  <si>
    <t>▲1、链条塞盘+镀锌管，镀锌管外径为60mm，双面镀锌量不低于275g/㎡，实测厚度≥2.5mm，塞链20Mn2a（链径≥5mm），连接件等塞盘直径45mm，节距70mm，链条线径5毫米
2、输送链片采用高强度塑料注PA6在链条上</t>
  </si>
  <si>
    <t>配量器</t>
  </si>
  <si>
    <t>60，容量8L，含喇叭口</t>
  </si>
  <si>
    <t>60转角</t>
  </si>
  <si>
    <t>壳体304，带自动排料功能</t>
  </si>
  <si>
    <t>转角防雨罩</t>
  </si>
  <si>
    <t>含PP防雨罩，阻水喇叭口及固定件等</t>
  </si>
  <si>
    <t>下料三通</t>
  </si>
  <si>
    <t>单管下料，60拉绳落料三通套装+伸缩管组件</t>
  </si>
  <si>
    <t>支撑固定件</t>
  </si>
  <si>
    <t>根据料线走向配置</t>
  </si>
  <si>
    <t xml:space="preserve">2.7T， 1530-2 料塔，含地基尺寸2500*2500mm，结构详见图纸，4支腿：配套爬梯、观察口；上下锥板厚度≥1.0mm，围板≥1.0mm，4条支腿壁厚≥3.0mm，双面镀锌量不低于275g/㎡ 
</t>
  </si>
  <si>
    <t>新增</t>
  </si>
  <si>
    <t>双管下料，60拉绳落料三通套装+2套伸缩管组件</t>
  </si>
  <si>
    <t>电动落料三通</t>
  </si>
  <si>
    <t>SUS304不锈钢，电动下料,用于控制原高空料线下料到新增料塔</t>
  </si>
  <si>
    <t>镀锌板料塔-KM（利旧改造）</t>
  </si>
  <si>
    <t>管路系统改造，含原系统拆除</t>
  </si>
  <si>
    <t>材质SUS304，实测厚度≥1.4mm，接φ440料塔出口；</t>
  </si>
  <si>
    <t>手动释放系统</t>
  </si>
  <si>
    <t>含绞车，钢丝绳传动附件，弹簧等</t>
  </si>
  <si>
    <t>SUS304不锈钢，电动下料,用于控制原高空料线下料到新增料塔。</t>
  </si>
  <si>
    <t>60塞链驱动2.2KW</t>
  </si>
  <si>
    <t>成品热镀锌下料管</t>
  </si>
  <si>
    <t>直径60mm，壁厚2.3mm；含单/双U固定件</t>
  </si>
  <si>
    <t>饲料称重</t>
  </si>
  <si>
    <t>7.9T， 2140-3层，地基尺寸3000*3000mm，6支腿；上下锥板厚度≥1.0mm，围板≥1.0mm，6条支腿壁厚≥3.0mm，双面镀锌量不低于275g/㎡配套爬梯、观察口</t>
  </si>
  <si>
    <t xml:space="preserve">仔猪舍2
</t>
  </si>
  <si>
    <t>壳体不锈钢304，带自动排料功能</t>
  </si>
  <si>
    <t>饲料称重，含保育、仔猪舍</t>
  </si>
  <si>
    <t>说明1：设备设施组件的单位数量为总数量，即非每套数量；</t>
  </si>
  <si>
    <t>说明2：报价应包含每套料线系统包含的料线设备控制箱、报警指示灯、电气元器件、动力线、信号线，以及线管、线盒、密封材料和安装附件等，以及电动落料控制改造；</t>
  </si>
  <si>
    <t>说明3：报价应包含室内、外各类支架及固定架，吊装支架、穿墙保护管（黑色橡胶内嵌板+2mmQ235,发泡胶）、料塔设备基础（做法详见图纸）、支架基础等；</t>
  </si>
  <si>
    <t>说明4：报价包含设备设施所需的强弱电接入采购单位指定位置配电箱或网络弱电箱所需的线缆、网络转发器、开关等；箱体均为SUS304不锈钢材质。</t>
  </si>
  <si>
    <t xml:space="preserve"> 饲喂设备需求明细</t>
  </si>
  <si>
    <t xml:space="preserve">1、饲喂阶段：7kg~35kg；
2、料斗容量：可满足50-55头保育猪采食；
3、控制柜采用ABS，防护等级IP66；料斗材质：HDPE；整体框架采用SUS304不锈钢；料碗采用SUS304不锈钢
4、150w直流电机，采用工业级开关电源；
5、具备防堵转设计和破拱装置；
6、底部出水方式，保证饲料能够充分与水混合；
7、触摸屏+按钮控制面板，可以根据需要快捷设置参数；
8、大指示灯显示设备运行状态和报警状态；
9、粥料饲喂，可以提高猪只采食量；
10、设备具备自由采食和控料模式，可以满足不同的生产要求；
11、干湿比例可调；
12、可单机可联网：可单圈舍设置，也可联网批量下发饲喂方案；
13、统计采食量预估料肉比。
14、可通过WIFI、4G通讯，上传数据。
</t>
  </si>
  <si>
    <t>低压电控制箱</t>
  </si>
  <si>
    <t>1、材质：SUS304不锈钢
2、额定输出压：≤36V；
3、额定输出功率：≥1600W；
4、工作温度：-20～+50℃；
5、对智能群养系统进行供电。
6、含接入强电电缆及配管。</t>
  </si>
  <si>
    <t>工控机</t>
  </si>
  <si>
    <r>
      <rPr>
        <sz val="10"/>
        <rFont val="仿宋"/>
        <charset val="134"/>
      </rPr>
      <t xml:space="preserve">1、人机交互：硬件设备具备管理后台功能；
2、通讯方式：以太网或RS485；
3、设备供电：安全电压；
</t>
    </r>
    <r>
      <rPr>
        <sz val="10"/>
        <rFont val="微软雅黑"/>
        <charset val="134"/>
      </rPr>
      <t>▲</t>
    </r>
    <r>
      <rPr>
        <sz val="10"/>
        <rFont val="仿宋"/>
        <charset val="134"/>
      </rPr>
      <t xml:space="preserve">4、内存≥8G；存储≥128G；
▲5、设备可断电无人自启动；
▲6、嵌入式软件系统，无需额外电脑安装软件程序，软件支持远程升级、维护；
7、在外网异常，与云端断连情况下，负责简单的局域网离线模式管理；
8、与多分栏群喂设备连接，组成一套控制单元。向上与云端保持通讯，负责处理及转发云端的指令到网关，并将设备反馈的数据上传到云端；向下通过物联网服务与网联通讯，负责管理维护所有设备。
9.包含连接线及下料三通等智能物联组件
</t>
    </r>
  </si>
  <si>
    <t>场景单向门</t>
  </si>
  <si>
    <t xml:space="preserve">1、尺寸：≥1000x800x530mm；
2、门开合度45-90度；
3、材质：SUS304不锈钢；
4、功能：单向出入，不伤猪；
5、适用猪只大小：≥25-150kg；
6、产品特性：
 6.1、单向通行：确保猪只单向通过，避免回流混乱；
 6.2、纯机械结构：无需电力驱动，提高可靠性和稳定性；
</t>
  </si>
  <si>
    <t>智能采食测定饲喂仪</t>
  </si>
  <si>
    <t>1、料槽容积：≥85L * 2个；
2、工作电压：≤36V；
3、具有三色警示灯：对于设备所处的不同状态，用不同颜色和闪烁或常亮进行提示，方便人员及时观察到设备信息；
4、具有身份识别功能：猪只佩戴电子耳标并与数字化平台猪只个体档案绑定，智能饲喂设备可通过无线射频技术识别猪只身份信息，通过料槽称重系统与RFID技术实现统计猪只采食量的功能；
5、具备活动料槽：缓冲猪只采食的各方向冲击力；
6、柔性称重：通过称重传感器进行重量测量；
7、清零系统：通过清零电机带动料槽上下运动实现料槽清零；
8、人机交互：通过云端、分栏器UI界面与群喂仪面板的灯光、按键和数码管进行状态提醒与手动控制；
9、下水下料：通过下料电机带动绞龙进行下料；
▲10、猪只个体识别率≥99.9%；
11、外壳主体及料槽为SUS304不锈钢材质，接料料仓塑料材质；
▲12、喂料称重传感器精度：≤0.02%FS；
▲13、喂料准确率≥99%；
14、具备可调节限位门功能：限制多头猪同时进入采食；
15、适合猪只区间体重为≥25～150kg，可覆盖育成猪、育肥猪和后备母猪等猪只群体的采食需求；
16、防护等级：电控部分不低于IP56，非电控部分不低于IPX4；
17、该设施设备防冲击、抗振动符合GB/T 2423.5-2019及GB/T 2423.10-2019标准；</t>
  </si>
  <si>
    <t>分栏器</t>
  </si>
  <si>
    <t>1.整机：
1.1整机工作温度0℃~60℃；
1.2电控部分应≥IP56防水防尘等级，非电控部分满足≥IPX4防水等级；
1.3猪舍内线缆防水等级≧IPX7；舍内所有设备线缆连接均采用防水航空线、航空接头接入；
1.4使用猪只体重区间：25~150kg；
1.5材质：不锈钢；
1.6含三个出口；
▲1.7含猪只体温测量功能，红外热成像：
  1.7.1测温误差≤0.5℃ (环境温度20-35℃)
  1.7.2分辨率清晰识别
2.电控部分：
2.1运行内存≧8GB LPDDR5 DRAM；
2.2存贮配置≧128G SSD；
2.3工作电压≤36V；
2.4额定功率≤60W；
2.5具备触摸屏：≥10寸触摸屏；
2.6支持双网口，TCP通讯（RJ45网口），支持以IPv4、IPv6双栈协议方式；
3.称重组件：
▲3.1动态称重精度：±2kg（单次猪只过秤）；
3.2砝码静态称重精度：±500g；
▲4.含喷墨标记模块
▲5.功能与显示：
5.1 具备入口自动控制门模块，实现入口门可根据主控指令实现自动开关，管理猪只进入分栏系统；
5.2 具备自动称重模块，实现实时自动获取猪只体重、数据分析与上报功能；
5.3 具备猪只身份识别模块，实现自动获取猪只身份信息，上传至分栏主控制系统；
5.4 具备喷墨标记功能，实现异常猪只喷墨标记，便于管理人员寻找；
5.5 具备称重模块出口自动控制门模块，实现根据分栏控制系统指令自动开关门，猪开始下称；
5.6具备4种工作模式，实现空栏模式、学习模式（4个阶段）、分栏模式、出栏模式功能；各种模式间按键+自动切换；
5.7具备3种设备模式，实现正常工作模式、自检模式、调试模式；
5.8 具备基础数据收集、存储、分析、判断以及本地计算功能实现；
5.9 具备设备显示模块，含设备属性、设备状态信息、设备信息配置、设备模式切换、猪群生长分析展示等；
5.10 具备设备故障报警功能，实现门开关、称重等功能模块等异常报警。</t>
  </si>
  <si>
    <t>猪只身份识别器</t>
  </si>
  <si>
    <t>1.电池容量：3000mAh
2.连续工作时间：16小时
3.读数距离：10-12厘米
4.蓝牙连接 BLE ：支持iOS，Android系统
5.标准：ISO -11784/5, FDX-B 和HDX
6.操作温度范围： -10 to 50 °C
7.最大湿度： 90%
8.重量：≤0.4kg
9.液晶屏：≥2英寸
10.含耳标钳及一批耳标</t>
  </si>
  <si>
    <t>自动进料阀</t>
  </si>
  <si>
    <t>1、通讯方式：RS485；
2、外壳材质：PC+ABS，GB-T2408 V-0 阻燃材料；
3、用于控制传统料线阀门的设备，可搭配智能料线系统实现APP远程控制线料阀门开关，实现群体控制给传统饲喂器进料补充饲料，同时可以实现一条料线对不同的设备补充不同的饲料；
4、阀门开关状态实时采集，可实现动态显示阀门开关状态。</t>
  </si>
  <si>
    <t>分栏系统软件</t>
  </si>
  <si>
    <t>提供智能分栏群喂管理全过程完整的软件支持功能:
1. 手机移动端（App）功能
▲1.1  智能出栏管理：支持通过App设置出栏猪只体重区间（25-150kg），执行特定体重猪只自动出栏，并记录出栏进度（应至少包含已完成数量、百分比）。
1.2  异常监控与预警：支持通过App查看异常猪只报警信息；用户可自定义设置异常报警规则（如采食量连续异常天数、低于标准量百分比），系统根据规则每日上报，用户可查看异常猪只的组织分布和详情信息，快速定位和辅助分析。
1.3 设备状态监控：支持通过App查看分栏和群喂设备的分布、在线离线情况、闪灯预警情况及其他关键信息，并能控制设备模式切换、参数设置、业务指令下发等。
1.4 营养区管理：支持通过App进行营养区管理，包括营养区划分，营养区分区比例，及不同营养区饲喂规则。
1.5 入栏/结批信息管理：支持通过App记录入栏信息，管理入栏批次、结束在养批次等。
▲1.6 饲料消耗分析：支持通过App查看各级组织（如企业、猪场、猪舍）饲料消耗情况，包含不同料号的消耗情况，猪舍头均采食情况。
▲1.7 生长数据分析：支持通过App查看猪只采食和体重增长数据的分析情况，包括每日采食和分栏头数，料肉比，猪只体重均匀度，日采食量分布，体重分布。
2. 电脑（Web端）分栏群喂相关功能除手机移动端（App）功能外，包含以下功能：
2.1 标准饲喂程序配置：支持通过电脑端配置企业级、猪场级的标准饲喂程序，用于供料料型料量计算、以及采食异常监控；
2.2 体重标准管理：支持通过电脑端进行体重标准配置，设置标准并分配到对应的猪场，用于体重异常监控；
2.3 饲料构成维护：支持通过电脑端进行饲料构成维护，设置企业饲料的营养成分。
2.4 饲料需求计划：支持通过电脑端制定饲料需求计划，自动预测饲料需求量。
2.5 作业记录查询：支持通过电脑端查看猪只使用设备时产生的各项记录，包括饲喂记录、分栏记录、测定站记录，可筛选，同步和导出。
2.6 异常情况查询：支持通过电脑端查看异常猪只情况，查询采食异常、体重异常、体温异常的记录信息。
2.7 数据分析报表：支持通过电脑端查询各项数据分析报表，全面掌握猪场运行情况。包括猪只生长质量分析，体重和日采食量分析，采食频次统计，种猪测定及饲喂全局统计，料肉比信息等。
▲2.8所有相关业务和数据等保级别≥2级。</t>
  </si>
  <si>
    <t>出猪房</t>
  </si>
  <si>
    <t>基坑式安装，1、 称重精度：符合国家三级秤标准，静态精度≤±0.1%FS，动态抗动物晃动、跑动干扰，称重数据稳定不跳数，具备置零、去皮、累计、称重锁定
2、整体结构：整体一体式碳钢钢结构，
3、台面：碳钢防滑花纹钢板，整体喷砂除锈+防腐防锈油漆处理，尺寸：1.2m×2.0m 
4、 安装形式：地埋式
5、 围栏高度：标准1.0m，管材加厚镀锌管，前后双向开启锁闭栏门， 整体防护：围栏全焊接加固，无尖锐棱角</t>
  </si>
  <si>
    <t>整车料斗采用优质SUS304不锈钢材质，斗宽700mm；
采用纯电动驱动模式，配备大容量电池48V，21A，续航稳定、动力充足；
搭载液压自动翻斗卸料系统，升降卸料平稳顺畅，操作简易省力
备装配安全制动、断电保护装置</t>
  </si>
  <si>
    <t>电动手摇小型升降装卸平台，赶猪通道，4m长，60CM宽</t>
  </si>
  <si>
    <t>门宽50cm，总长130cm，宽60cm，总高100cm，承重100kg,塑料漏缝底，栅栏间隙不超过8cm,6寸静音轮，</t>
  </si>
  <si>
    <t>说明3：报价包含设备设施所需的强弱电接入采购单位指定位置配电箱或网络弱电箱所需的线缆、网络转发器、开关等；箱体均为SUS304不锈钢材质。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</si>
</sst>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_ \¥* #,##0.00_ ;_ \¥* \-#,##0.00_ ;_ \¥* &quot;-&quot;??_ ;_ @_ "/>
    <numFmt numFmtId="178" formatCode="0_);[Red]\(0\)"/>
    <numFmt numFmtId="179" formatCode="0_ "/>
    <numFmt numFmtId="180" formatCode="0.00_ "/>
    <numFmt numFmtId="181" formatCode="0.00_);[Red]\(0.00\)"/>
  </numFmts>
  <fonts count="47">
    <font>
      <sz val="11"/>
      <color theme="1"/>
      <name val="宋体"/>
      <charset val="134"/>
      <scheme val="minor"/>
    </font>
    <font>
      <sz val="11"/>
      <color theme="1"/>
      <name val="仿宋"/>
      <charset val="134"/>
    </font>
    <font>
      <sz val="12"/>
      <color theme="1"/>
      <name val="仿宋"/>
      <charset val="134"/>
    </font>
    <font>
      <b/>
      <sz val="12"/>
      <color theme="1"/>
      <name val="仿宋"/>
      <charset val="134"/>
    </font>
    <font>
      <sz val="10"/>
      <color theme="1"/>
      <name val="仿宋"/>
      <charset val="134"/>
    </font>
    <font>
      <sz val="12"/>
      <name val="仿宋"/>
      <charset val="134"/>
    </font>
    <font>
      <b/>
      <sz val="18"/>
      <name val="仿宋"/>
      <charset val="134"/>
    </font>
    <font>
      <b/>
      <sz val="10"/>
      <name val="仿宋"/>
      <charset val="134"/>
    </font>
    <font>
      <b/>
      <sz val="11"/>
      <name val="仿宋"/>
      <charset val="134"/>
    </font>
    <font>
      <sz val="11"/>
      <name val="仿宋"/>
      <charset val="134"/>
    </font>
    <font>
      <sz val="10"/>
      <name val="仿宋"/>
      <charset val="134"/>
    </font>
    <font>
      <sz val="18"/>
      <color theme="1"/>
      <name val="仿宋"/>
      <charset val="134"/>
    </font>
    <font>
      <sz val="18"/>
      <name val="仿宋"/>
      <charset val="134"/>
    </font>
    <font>
      <sz val="11"/>
      <color theme="0" tint="-0.499984740745262"/>
      <name val="仿宋"/>
      <charset val="134"/>
    </font>
    <font>
      <sz val="10"/>
      <color theme="0" tint="-0.499984740745262"/>
      <name val="仿宋"/>
      <charset val="134"/>
    </font>
    <font>
      <sz val="10"/>
      <color rgb="FFFF0000"/>
      <name val="仿宋"/>
      <charset val="134"/>
    </font>
    <font>
      <b/>
      <sz val="18"/>
      <color theme="1"/>
      <name val="仿宋"/>
      <charset val="134"/>
    </font>
    <font>
      <b/>
      <sz val="11"/>
      <color theme="1"/>
      <name val="仿宋"/>
      <charset val="134"/>
    </font>
    <font>
      <b/>
      <sz val="18"/>
      <color theme="1"/>
      <name val="宋体"/>
      <charset val="134"/>
      <scheme val="minor"/>
    </font>
    <font>
      <b/>
      <sz val="12"/>
      <color theme="1"/>
      <name val="宋体"/>
      <charset val="134"/>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微软雅黑"/>
      <charset val="134"/>
    </font>
    <font>
      <sz val="11"/>
      <color indexed="8"/>
      <name val="宋体"/>
      <charset val="134"/>
    </font>
    <font>
      <sz val="11"/>
      <color rgb="FFFF0000"/>
      <name val="宋体"/>
      <charset val="134"/>
      <scheme val="minor"/>
    </font>
    <font>
      <sz val="1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3" borderId="30" applyNumberFormat="0" applyAlignment="0" applyProtection="0">
      <alignment vertical="center"/>
    </xf>
    <xf numFmtId="0" fontId="32" fillId="4" borderId="31" applyNumberFormat="0" applyAlignment="0" applyProtection="0">
      <alignment vertical="center"/>
    </xf>
    <xf numFmtId="0" fontId="33" fillId="4" borderId="30" applyNumberFormat="0" applyAlignment="0" applyProtection="0">
      <alignment vertical="center"/>
    </xf>
    <xf numFmtId="0" fontId="34" fillId="5"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0" fillId="0" borderId="0">
      <alignment vertical="center"/>
    </xf>
    <xf numFmtId="176" fontId="42" fillId="0" borderId="0">
      <alignment vertical="center"/>
    </xf>
    <xf numFmtId="176" fontId="0" fillId="0" borderId="0"/>
    <xf numFmtId="176" fontId="0" fillId="0" borderId="0">
      <alignment vertical="center"/>
    </xf>
    <xf numFmtId="0" fontId="42" fillId="0" borderId="0" applyProtection="0"/>
    <xf numFmtId="176" fontId="0" fillId="0" borderId="0"/>
    <xf numFmtId="0" fontId="42" fillId="0" borderId="0"/>
    <xf numFmtId="176" fontId="43" fillId="0" borderId="0">
      <alignment vertical="center"/>
    </xf>
    <xf numFmtId="176" fontId="0" fillId="0" borderId="0"/>
    <xf numFmtId="0" fontId="42" fillId="0" borderId="0"/>
    <xf numFmtId="176" fontId="0" fillId="0" borderId="0"/>
    <xf numFmtId="176" fontId="0" fillId="0" borderId="0"/>
    <xf numFmtId="0" fontId="42" fillId="0" borderId="0">
      <alignment vertical="center"/>
    </xf>
    <xf numFmtId="0" fontId="44" fillId="0" borderId="0">
      <alignment vertical="center"/>
    </xf>
    <xf numFmtId="0" fontId="42" fillId="0" borderId="0"/>
    <xf numFmtId="177" fontId="0" fillId="0" borderId="0" applyFont="0" applyFill="0" applyBorder="0" applyAlignment="0" applyProtection="0">
      <alignment vertical="center"/>
    </xf>
    <xf numFmtId="177" fontId="0" fillId="0" borderId="0" applyFont="0" applyFill="0" applyBorder="0" applyAlignment="0" applyProtection="0">
      <alignment vertical="center"/>
    </xf>
  </cellStyleXfs>
  <cellXfs count="370">
    <xf numFmtId="176" fontId="0" fillId="0" borderId="0" xfId="0">
      <alignment vertical="center"/>
    </xf>
    <xf numFmtId="176" fontId="1" fillId="0" borderId="0" xfId="0" applyFont="1">
      <alignment vertical="center"/>
    </xf>
    <xf numFmtId="0" fontId="2" fillId="0" borderId="0" xfId="56" applyNumberFormat="1" applyFont="1">
      <alignment vertical="center"/>
    </xf>
    <xf numFmtId="178" fontId="3" fillId="0" borderId="0" xfId="56" applyNumberFormat="1" applyFont="1" applyAlignment="1">
      <alignment horizontal="center" vertical="center"/>
    </xf>
    <xf numFmtId="0" fontId="2" fillId="0" borderId="0" xfId="56" applyNumberFormat="1" applyFont="1" applyAlignment="1">
      <alignment horizontal="left" vertical="center"/>
    </xf>
    <xf numFmtId="0" fontId="4" fillId="0" borderId="0" xfId="56" applyNumberFormat="1" applyFont="1">
      <alignment vertical="center"/>
    </xf>
    <xf numFmtId="178" fontId="2" fillId="0" borderId="0" xfId="56" applyNumberFormat="1" applyFont="1" applyAlignment="1">
      <alignment horizontal="center" vertical="center"/>
    </xf>
    <xf numFmtId="0" fontId="5" fillId="0" borderId="0" xfId="56" applyNumberFormat="1" applyFont="1" applyFill="1">
      <alignment vertical="center"/>
    </xf>
    <xf numFmtId="178" fontId="6" fillId="0" borderId="1" xfId="56" applyNumberFormat="1" applyFont="1" applyFill="1" applyBorder="1" applyAlignment="1">
      <alignment horizontal="center" vertical="center"/>
    </xf>
    <xf numFmtId="0" fontId="6" fillId="0" borderId="1" xfId="56" applyNumberFormat="1" applyFont="1" applyFill="1" applyBorder="1" applyAlignment="1">
      <alignment horizontal="left" vertical="center"/>
    </xf>
    <xf numFmtId="0" fontId="7" fillId="0" borderId="1" xfId="56" applyNumberFormat="1" applyFont="1" applyFill="1" applyBorder="1" applyAlignment="1">
      <alignment horizontal="center" vertical="center"/>
    </xf>
    <xf numFmtId="0" fontId="6" fillId="0" borderId="1" xfId="56" applyNumberFormat="1" applyFont="1" applyFill="1" applyBorder="1" applyAlignment="1">
      <alignment horizontal="center" vertical="center"/>
    </xf>
    <xf numFmtId="49" fontId="8" fillId="0" borderId="2" xfId="52" applyNumberFormat="1" applyFont="1" applyFill="1" applyBorder="1" applyAlignment="1">
      <alignment horizontal="center" vertical="center" wrapText="1"/>
    </xf>
    <xf numFmtId="49" fontId="8" fillId="0" borderId="3" xfId="52" applyNumberFormat="1" applyFont="1" applyFill="1" applyBorder="1" applyAlignment="1">
      <alignment horizontal="center" vertical="center" wrapText="1"/>
    </xf>
    <xf numFmtId="0" fontId="8" fillId="0" borderId="3" xfId="52" applyNumberFormat="1" applyFont="1" applyFill="1" applyBorder="1" applyAlignment="1">
      <alignment horizontal="center" vertical="center" wrapText="1"/>
    </xf>
    <xf numFmtId="176" fontId="7" fillId="0" borderId="3" xfId="52" applyFont="1" applyFill="1" applyBorder="1" applyAlignment="1">
      <alignment horizontal="center" vertical="center" wrapText="1"/>
    </xf>
    <xf numFmtId="0" fontId="8" fillId="0" borderId="3" xfId="56" applyNumberFormat="1" applyFont="1" applyFill="1" applyBorder="1" applyAlignment="1">
      <alignment horizontal="center" vertical="center"/>
    </xf>
    <xf numFmtId="178" fontId="8" fillId="0" borderId="4" xfId="52" applyNumberFormat="1" applyFont="1" applyFill="1" applyBorder="1" applyAlignment="1">
      <alignment horizontal="center" vertical="center" wrapText="1"/>
    </xf>
    <xf numFmtId="176" fontId="9" fillId="0" borderId="5" xfId="0" applyFont="1" applyFill="1" applyBorder="1" applyAlignment="1">
      <alignment horizontal="center" vertical="center"/>
    </xf>
    <xf numFmtId="178" fontId="8" fillId="0" borderId="6" xfId="56" applyNumberFormat="1" applyFont="1" applyFill="1" applyBorder="1" applyAlignment="1">
      <alignment horizontal="center" vertical="center"/>
    </xf>
    <xf numFmtId="0" fontId="9" fillId="0" borderId="6" xfId="52" applyNumberFormat="1" applyFont="1" applyFill="1" applyBorder="1" applyAlignment="1">
      <alignment horizontal="left" vertical="center" wrapText="1"/>
    </xf>
    <xf numFmtId="0" fontId="10" fillId="0" borderId="6" xfId="52" applyNumberFormat="1" applyFont="1" applyFill="1" applyBorder="1" applyAlignment="1">
      <alignment horizontal="left" vertical="center" wrapText="1"/>
    </xf>
    <xf numFmtId="0" fontId="8" fillId="0" borderId="6" xfId="56" applyNumberFormat="1" applyFont="1" applyFill="1" applyBorder="1" applyAlignment="1">
      <alignment horizontal="center" vertical="center"/>
    </xf>
    <xf numFmtId="178" fontId="9" fillId="0" borderId="7" xfId="52" applyNumberFormat="1" applyFont="1" applyFill="1" applyBorder="1" applyAlignment="1">
      <alignment horizontal="center" vertical="center"/>
    </xf>
    <xf numFmtId="176" fontId="9" fillId="0" borderId="8" xfId="0" applyFont="1" applyFill="1" applyBorder="1" applyAlignment="1">
      <alignment horizontal="center" vertical="center"/>
    </xf>
    <xf numFmtId="178" fontId="8" fillId="0" borderId="9" xfId="0" applyNumberFormat="1" applyFont="1" applyFill="1" applyBorder="1" applyAlignment="1">
      <alignment horizontal="center" vertical="center" wrapText="1"/>
    </xf>
    <xf numFmtId="176" fontId="9" fillId="0" borderId="9" xfId="0" applyFont="1" applyFill="1" applyBorder="1" applyAlignment="1">
      <alignment horizontal="left" vertical="center" wrapText="1"/>
    </xf>
    <xf numFmtId="176" fontId="10" fillId="0" borderId="9" xfId="0" applyFont="1" applyFill="1" applyBorder="1" applyAlignment="1">
      <alignment horizontal="left" vertical="center" wrapText="1"/>
    </xf>
    <xf numFmtId="176" fontId="9" fillId="0" borderId="9" xfId="0"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6" fontId="9" fillId="0" borderId="9" xfId="0" applyNumberFormat="1" applyFont="1" applyFill="1" applyBorder="1" applyAlignment="1">
      <alignment horizontal="left" vertical="center" wrapText="1"/>
    </xf>
    <xf numFmtId="176" fontId="10" fillId="0" borderId="9" xfId="0" applyNumberFormat="1" applyFont="1" applyFill="1" applyBorder="1" applyAlignment="1">
      <alignment horizontal="left" vertical="center" wrapText="1"/>
    </xf>
    <xf numFmtId="0" fontId="2" fillId="0" borderId="0" xfId="56" applyNumberFormat="1" applyFont="1" applyAlignment="1">
      <alignment vertical="center" wrapText="1"/>
    </xf>
    <xf numFmtId="0" fontId="10" fillId="0" borderId="9" xfId="56" applyNumberFormat="1" applyFont="1" applyFill="1" applyBorder="1" applyAlignment="1">
      <alignment vertical="center" wrapText="1"/>
    </xf>
    <xf numFmtId="0" fontId="9" fillId="0" borderId="8" xfId="56" applyNumberFormat="1" applyFont="1" applyFill="1" applyBorder="1" applyAlignment="1">
      <alignment horizontal="center" vertical="center"/>
    </xf>
    <xf numFmtId="178" fontId="9" fillId="0" borderId="9"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9" xfId="56" applyNumberFormat="1" applyFont="1" applyFill="1" applyBorder="1" applyAlignment="1">
      <alignment horizontal="center" vertical="center"/>
    </xf>
    <xf numFmtId="178" fontId="9" fillId="0" borderId="10" xfId="56" applyNumberFormat="1" applyFont="1" applyFill="1" applyBorder="1" applyAlignment="1">
      <alignment horizontal="center" vertical="center"/>
    </xf>
    <xf numFmtId="0" fontId="9" fillId="0" borderId="11" xfId="56" applyNumberFormat="1" applyFont="1" applyFill="1" applyBorder="1" applyAlignment="1">
      <alignment horizontal="center" vertical="center"/>
    </xf>
    <xf numFmtId="176" fontId="9" fillId="0" borderId="12" xfId="0" applyFont="1" applyFill="1" applyBorder="1" applyAlignment="1">
      <alignment horizontal="left" vertical="center" wrapText="1"/>
    </xf>
    <xf numFmtId="178" fontId="9" fillId="0" borderId="12" xfId="56" applyNumberFormat="1" applyFont="1" applyFill="1" applyBorder="1" applyAlignment="1">
      <alignment horizontal="center" vertical="center"/>
    </xf>
    <xf numFmtId="176" fontId="10" fillId="0" borderId="12" xfId="0" applyFont="1" applyFill="1" applyBorder="1" applyAlignment="1">
      <alignment horizontal="left" vertical="center" wrapText="1"/>
    </xf>
    <xf numFmtId="178" fontId="9" fillId="0" borderId="13" xfId="56" applyNumberFormat="1" applyFont="1" applyFill="1" applyBorder="1" applyAlignment="1">
      <alignment horizontal="center" vertical="center"/>
    </xf>
    <xf numFmtId="176" fontId="9" fillId="0" borderId="0" xfId="0" applyFont="1" applyFill="1" applyAlignment="1">
      <alignment vertical="center" wrapText="1"/>
    </xf>
    <xf numFmtId="176" fontId="10" fillId="0" borderId="0" xfId="0" applyFont="1" applyFill="1" applyAlignment="1">
      <alignment vertical="center" wrapText="1"/>
    </xf>
    <xf numFmtId="0" fontId="9" fillId="0" borderId="0" xfId="0" applyNumberFormat="1" applyFont="1" applyFill="1" applyAlignment="1">
      <alignment horizontal="left"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left" vertical="center" wrapText="1"/>
    </xf>
    <xf numFmtId="0" fontId="11" fillId="0" borderId="0" xfId="0" applyNumberFormat="1" applyFont="1" applyFill="1">
      <alignment vertical="center"/>
    </xf>
    <xf numFmtId="0" fontId="1" fillId="0" borderId="0" xfId="0" applyNumberFormat="1" applyFont="1" applyFill="1">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6" fillId="0" borderId="1" xfId="59" applyNumberFormat="1" applyFont="1" applyFill="1" applyBorder="1" applyAlignment="1">
      <alignment horizontal="center" vertical="center" wrapText="1"/>
    </xf>
    <xf numFmtId="0" fontId="6" fillId="0" borderId="1" xfId="59" applyNumberFormat="1" applyFont="1" applyFill="1" applyBorder="1" applyAlignment="1">
      <alignment horizontal="center" vertical="center"/>
    </xf>
    <xf numFmtId="0" fontId="12" fillId="0" borderId="9" xfId="0" applyNumberFormat="1" applyFont="1" applyFill="1" applyBorder="1">
      <alignment vertical="center"/>
    </xf>
    <xf numFmtId="49" fontId="8" fillId="0" borderId="2" xfId="52" applyNumberFormat="1" applyFont="1" applyFill="1" applyBorder="1" applyAlignment="1">
      <alignment horizontal="center" vertical="center" wrapText="1"/>
    </xf>
    <xf numFmtId="49" fontId="8" fillId="0" borderId="3" xfId="52" applyNumberFormat="1" applyFont="1" applyFill="1" applyBorder="1" applyAlignment="1">
      <alignment horizontal="center" vertical="center" wrapText="1"/>
    </xf>
    <xf numFmtId="0" fontId="8" fillId="0" borderId="3" xfId="52" applyNumberFormat="1" applyFont="1" applyFill="1" applyBorder="1" applyAlignment="1">
      <alignment horizontal="center" vertical="center" wrapText="1"/>
    </xf>
    <xf numFmtId="176" fontId="8" fillId="0" borderId="3" xfId="52" applyFont="1" applyFill="1" applyBorder="1" applyAlignment="1">
      <alignment horizontal="center" vertical="center" wrapText="1"/>
    </xf>
    <xf numFmtId="0" fontId="8" fillId="0" borderId="3" xfId="54" applyNumberFormat="1" applyFont="1" applyFill="1" applyBorder="1" applyAlignment="1">
      <alignment horizontal="center" vertical="center" wrapText="1"/>
    </xf>
    <xf numFmtId="0" fontId="8" fillId="0" borderId="4" xfId="54" applyNumberFormat="1" applyFont="1" applyFill="1" applyBorder="1" applyAlignment="1">
      <alignment horizontal="center" vertical="center" wrapText="1"/>
    </xf>
    <xf numFmtId="0" fontId="9" fillId="0" borderId="14" xfId="0" applyNumberFormat="1" applyFont="1" applyFill="1" applyBorder="1">
      <alignment vertical="center"/>
    </xf>
    <xf numFmtId="0" fontId="9" fillId="0" borderId="9" xfId="0" applyNumberFormat="1" applyFont="1" applyFill="1" applyBorder="1">
      <alignment vertical="center"/>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left" vertical="center" wrapText="1"/>
    </xf>
    <xf numFmtId="0" fontId="9" fillId="0" borderId="7" xfId="0" applyNumberFormat="1" applyFont="1" applyFill="1" applyBorder="1" applyAlignment="1">
      <alignment horizontal="center" vertical="center"/>
    </xf>
    <xf numFmtId="0" fontId="9" fillId="0" borderId="8"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xf>
    <xf numFmtId="0" fontId="9" fillId="0" borderId="9" xfId="0" applyNumberFormat="1" applyFont="1" applyFill="1" applyBorder="1" applyAlignment="1">
      <alignment horizontal="left" vertical="center"/>
    </xf>
    <xf numFmtId="0" fontId="9" fillId="0" borderId="10" xfId="0" applyNumberFormat="1" applyFont="1" applyFill="1" applyBorder="1" applyAlignment="1">
      <alignment horizontal="center" vertical="center"/>
    </xf>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left" vertical="center" wrapText="1"/>
    </xf>
    <xf numFmtId="0" fontId="9" fillId="0" borderId="9" xfId="54" applyNumberFormat="1" applyFont="1" applyFill="1" applyBorder="1" applyAlignment="1">
      <alignment horizontal="center" vertical="center"/>
    </xf>
    <xf numFmtId="0" fontId="9" fillId="0" borderId="9" xfId="54" applyNumberFormat="1" applyFont="1" applyFill="1" applyBorder="1" applyAlignment="1">
      <alignment horizontal="center" vertical="center" wrapText="1"/>
    </xf>
    <xf numFmtId="0" fontId="9" fillId="0" borderId="9" xfId="54" applyNumberFormat="1" applyFont="1" applyFill="1" applyBorder="1" applyAlignment="1">
      <alignment vertical="center"/>
    </xf>
    <xf numFmtId="0" fontId="9" fillId="0" borderId="9" xfId="54" applyNumberFormat="1" applyFont="1" applyFill="1" applyBorder="1" applyAlignment="1">
      <alignment horizontal="left" vertical="center" wrapText="1"/>
    </xf>
    <xf numFmtId="0" fontId="9" fillId="0" borderId="10" xfId="54" applyNumberFormat="1" applyFont="1" applyFill="1" applyBorder="1" applyAlignment="1">
      <alignment horizontal="center" vertical="center"/>
    </xf>
    <xf numFmtId="0" fontId="9" fillId="0" borderId="11" xfId="0" applyNumberFormat="1" applyFont="1" applyFill="1" applyBorder="1" applyAlignment="1">
      <alignment horizontal="center" vertical="center" wrapText="1"/>
    </xf>
    <xf numFmtId="0" fontId="9" fillId="0" borderId="12" xfId="54"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2" xfId="54" applyNumberFormat="1" applyFont="1" applyFill="1" applyBorder="1" applyAlignment="1">
      <alignment horizontal="center" vertical="center"/>
    </xf>
    <xf numFmtId="0" fontId="9" fillId="0" borderId="12" xfId="54" applyNumberFormat="1" applyFont="1" applyFill="1" applyBorder="1" applyAlignment="1">
      <alignment horizontal="left" vertical="center" wrapText="1"/>
    </xf>
    <xf numFmtId="0" fontId="9" fillId="0" borderId="13" xfId="54" applyNumberFormat="1" applyFont="1" applyFill="1" applyBorder="1" applyAlignment="1">
      <alignment horizontal="center" vertical="center"/>
    </xf>
    <xf numFmtId="0" fontId="9" fillId="0" borderId="0" xfId="0" applyNumberFormat="1" applyFont="1" applyFill="1" applyAlignment="1">
      <alignment horizontal="left" vertical="center" wrapText="1"/>
    </xf>
    <xf numFmtId="0" fontId="9" fillId="0" borderId="0" xfId="0" applyNumberFormat="1" applyFont="1" applyFill="1" applyAlignment="1">
      <alignment horizontal="center" vertical="center" wrapText="1"/>
    </xf>
    <xf numFmtId="0" fontId="9" fillId="0" borderId="0" xfId="0" applyNumberFormat="1" applyFont="1" applyFill="1">
      <alignment vertical="center"/>
    </xf>
    <xf numFmtId="0" fontId="9" fillId="0" borderId="0" xfId="0" applyNumberFormat="1" applyFont="1" applyFill="1" applyAlignment="1">
      <alignment horizontal="center" vertical="center"/>
    </xf>
    <xf numFmtId="0" fontId="9" fillId="0" borderId="0" xfId="0" applyNumberFormat="1" applyFont="1" applyFill="1" applyAlignment="1">
      <alignment horizontal="left" vertical="center"/>
    </xf>
    <xf numFmtId="179" fontId="1" fillId="0" borderId="0" xfId="0" applyNumberFormat="1" applyFont="1" applyFill="1" applyBorder="1" applyAlignment="1">
      <alignment vertical="center" wrapText="1"/>
    </xf>
    <xf numFmtId="179" fontId="1" fillId="0" borderId="0" xfId="0" applyNumberFormat="1" applyFont="1" applyFill="1" applyBorder="1">
      <alignment vertical="center"/>
    </xf>
    <xf numFmtId="176" fontId="1" fillId="0" borderId="0" xfId="0" applyFont="1" applyFill="1" applyBorder="1" applyAlignment="1">
      <alignment horizontal="left" vertical="center"/>
    </xf>
    <xf numFmtId="176" fontId="1" fillId="0" borderId="0" xfId="0" applyFont="1" applyFill="1" applyBorder="1">
      <alignment vertical="center"/>
    </xf>
    <xf numFmtId="179" fontId="1" fillId="0" borderId="0" xfId="0" applyNumberFormat="1" applyFont="1" applyFill="1" applyBorder="1" applyAlignment="1">
      <alignment horizontal="center" vertical="center"/>
    </xf>
    <xf numFmtId="0" fontId="6" fillId="0" borderId="0" xfId="57" applyNumberFormat="1" applyFont="1" applyFill="1" applyBorder="1" applyAlignment="1">
      <alignment horizontal="center" vertical="center" wrapText="1"/>
    </xf>
    <xf numFmtId="0" fontId="6" fillId="0" borderId="0" xfId="57" applyNumberFormat="1" applyFont="1" applyFill="1" applyBorder="1" applyAlignment="1">
      <alignment horizontal="center" vertical="center"/>
    </xf>
    <xf numFmtId="0" fontId="6" fillId="0" borderId="0" xfId="57" applyNumberFormat="1" applyFont="1" applyFill="1" applyBorder="1" applyAlignment="1">
      <alignment horizontal="left" vertical="center"/>
    </xf>
    <xf numFmtId="176" fontId="8" fillId="0" borderId="3" xfId="52" applyFont="1" applyFill="1" applyBorder="1" applyAlignment="1">
      <alignment horizontal="center" vertical="center" wrapText="1"/>
    </xf>
    <xf numFmtId="176" fontId="8" fillId="0" borderId="3" xfId="0" applyFont="1" applyFill="1" applyBorder="1" applyAlignment="1">
      <alignment horizontal="center" vertical="center"/>
    </xf>
    <xf numFmtId="179" fontId="8" fillId="0" borderId="4" xfId="0" applyNumberFormat="1" applyFont="1" applyFill="1" applyBorder="1" applyAlignment="1">
      <alignment horizontal="center" vertical="center"/>
    </xf>
    <xf numFmtId="179" fontId="9" fillId="0" borderId="5" xfId="57" applyNumberFormat="1" applyFont="1" applyFill="1" applyBorder="1" applyAlignment="1">
      <alignment horizontal="center" vertical="center" wrapText="1"/>
    </xf>
    <xf numFmtId="179" fontId="9" fillId="0" borderId="6" xfId="57" applyNumberFormat="1" applyFont="1" applyFill="1" applyBorder="1" applyAlignment="1">
      <alignment horizontal="center" vertical="center" wrapText="1"/>
    </xf>
    <xf numFmtId="179" fontId="9" fillId="0" borderId="6" xfId="57" applyNumberFormat="1" applyFont="1" applyFill="1" applyBorder="1" applyAlignment="1">
      <alignment horizontal="center" vertical="center"/>
    </xf>
    <xf numFmtId="176" fontId="9" fillId="0" borderId="6" xfId="60" applyFont="1" applyFill="1" applyBorder="1" applyAlignment="1">
      <alignment horizontal="center" vertical="center" wrapText="1"/>
    </xf>
    <xf numFmtId="179" fontId="9" fillId="0" borderId="6" xfId="60" applyNumberFormat="1" applyFont="1" applyFill="1" applyBorder="1" applyAlignment="1">
      <alignment horizontal="left" vertical="center" wrapText="1"/>
    </xf>
    <xf numFmtId="0" fontId="9" fillId="0" borderId="7" xfId="0" applyNumberFormat="1" applyFont="1" applyFill="1" applyBorder="1" applyAlignment="1">
      <alignment horizontal="center" vertical="center"/>
    </xf>
    <xf numFmtId="0" fontId="1" fillId="0" borderId="0" xfId="0" applyNumberFormat="1" applyFont="1" applyFill="1" applyBorder="1">
      <alignment vertical="center"/>
    </xf>
    <xf numFmtId="179" fontId="9" fillId="0" borderId="8" xfId="57" applyNumberFormat="1" applyFont="1" applyFill="1" applyBorder="1" applyAlignment="1">
      <alignment horizontal="center" vertical="center" wrapText="1"/>
    </xf>
    <xf numFmtId="179" fontId="9" fillId="0" borderId="9" xfId="57" applyNumberFormat="1" applyFont="1" applyFill="1" applyBorder="1" applyAlignment="1">
      <alignment horizontal="center" vertical="center" wrapText="1"/>
    </xf>
    <xf numFmtId="179" fontId="9" fillId="0" borderId="9" xfId="57" applyNumberFormat="1" applyFont="1" applyFill="1" applyBorder="1" applyAlignment="1">
      <alignment horizontal="center" vertical="center"/>
    </xf>
    <xf numFmtId="179" fontId="9" fillId="0" borderId="9" xfId="0" applyNumberFormat="1" applyFont="1" applyFill="1" applyBorder="1" applyAlignment="1">
      <alignment horizontal="center" vertical="center"/>
    </xf>
    <xf numFmtId="176" fontId="9" fillId="0" borderId="9" xfId="60" applyFont="1" applyFill="1" applyBorder="1" applyAlignment="1">
      <alignment horizontal="center" vertical="center" wrapText="1"/>
    </xf>
    <xf numFmtId="179" fontId="9" fillId="0" borderId="10" xfId="0" applyNumberFormat="1" applyFont="1" applyFill="1" applyBorder="1" applyAlignment="1">
      <alignment horizontal="center" vertical="center"/>
    </xf>
    <xf numFmtId="179" fontId="9" fillId="0" borderId="9" xfId="60" applyNumberFormat="1" applyFont="1" applyFill="1" applyBorder="1" applyAlignment="1">
      <alignment horizontal="left" vertical="center" wrapText="1"/>
    </xf>
    <xf numFmtId="0" fontId="9" fillId="0" borderId="10" xfId="0" applyNumberFormat="1" applyFont="1" applyFill="1" applyBorder="1" applyAlignment="1">
      <alignment horizontal="center" vertical="center"/>
    </xf>
    <xf numFmtId="0" fontId="9" fillId="0" borderId="10" xfId="60" applyNumberFormat="1" applyFont="1" applyFill="1" applyBorder="1" applyAlignment="1">
      <alignment horizontal="center" vertical="center" wrapText="1"/>
    </xf>
    <xf numFmtId="0" fontId="9" fillId="0" borderId="0" xfId="60" applyNumberFormat="1" applyFont="1" applyFill="1" applyBorder="1" applyAlignment="1">
      <alignment horizontal="center" vertical="center" wrapText="1"/>
    </xf>
    <xf numFmtId="176" fontId="9" fillId="0" borderId="9" xfId="60" applyFont="1" applyFill="1" applyBorder="1" applyAlignment="1">
      <alignment horizontal="left" vertical="center" wrapText="1"/>
    </xf>
    <xf numFmtId="179" fontId="9" fillId="0" borderId="11" xfId="57" applyNumberFormat="1" applyFont="1" applyFill="1" applyBorder="1" applyAlignment="1">
      <alignment horizontal="center" vertical="center" wrapText="1"/>
    </xf>
    <xf numFmtId="179" fontId="9" fillId="0" borderId="12" xfId="57" applyNumberFormat="1" applyFont="1" applyFill="1" applyBorder="1" applyAlignment="1">
      <alignment horizontal="center" vertical="center" wrapText="1"/>
    </xf>
    <xf numFmtId="179" fontId="9" fillId="0" borderId="12" xfId="57" applyNumberFormat="1" applyFont="1" applyFill="1" applyBorder="1" applyAlignment="1">
      <alignment horizontal="center" vertical="center"/>
    </xf>
    <xf numFmtId="179" fontId="9" fillId="0" borderId="12" xfId="0" applyNumberFormat="1" applyFont="1" applyFill="1" applyBorder="1" applyAlignment="1">
      <alignment horizontal="center" vertical="center" wrapText="1"/>
    </xf>
    <xf numFmtId="176" fontId="9" fillId="0" borderId="12" xfId="60" applyFont="1" applyFill="1" applyBorder="1" applyAlignment="1">
      <alignment horizontal="center" vertical="center" wrapText="1"/>
    </xf>
    <xf numFmtId="179" fontId="9" fillId="0" borderId="13" xfId="0" applyNumberFormat="1" applyFont="1" applyFill="1" applyBorder="1" applyAlignment="1">
      <alignment horizontal="center" vertical="center"/>
    </xf>
    <xf numFmtId="49" fontId="9" fillId="0" borderId="0" xfId="54" applyNumberFormat="1" applyFont="1" applyFill="1" applyAlignment="1">
      <alignment horizontal="left" vertical="center" wrapText="1"/>
    </xf>
    <xf numFmtId="176" fontId="13" fillId="0" borderId="0" xfId="54" applyFont="1" applyFill="1" applyAlignment="1">
      <alignment horizontal="center" vertical="center"/>
    </xf>
    <xf numFmtId="176" fontId="1" fillId="0" borderId="0" xfId="54" applyFont="1" applyFill="1" applyAlignment="1">
      <alignment horizontal="center" vertical="center"/>
    </xf>
    <xf numFmtId="49" fontId="1" fillId="0" borderId="0" xfId="54" applyNumberFormat="1" applyFont="1" applyFill="1" applyAlignment="1">
      <alignment horizontal="center" vertical="center"/>
    </xf>
    <xf numFmtId="176" fontId="0" fillId="0" borderId="0" xfId="0" applyFont="1" applyFill="1">
      <alignment vertical="center"/>
    </xf>
    <xf numFmtId="49" fontId="9" fillId="0" borderId="0" xfId="54" applyNumberFormat="1" applyFont="1" applyFill="1" applyAlignment="1">
      <alignment horizontal="center" vertical="center"/>
    </xf>
    <xf numFmtId="0" fontId="6" fillId="0" borderId="1" xfId="54" applyNumberFormat="1" applyFont="1" applyFill="1" applyBorder="1" applyAlignment="1">
      <alignment horizontal="center" vertical="center"/>
    </xf>
    <xf numFmtId="49" fontId="8" fillId="0" borderId="3" xfId="54" applyNumberFormat="1" applyFont="1" applyFill="1" applyBorder="1" applyAlignment="1">
      <alignment horizontal="center" vertical="center" wrapText="1"/>
    </xf>
    <xf numFmtId="49" fontId="8" fillId="0" borderId="4" xfId="54" applyNumberFormat="1" applyFont="1" applyFill="1" applyBorder="1" applyAlignment="1">
      <alignment horizontal="center" vertical="center" wrapText="1"/>
    </xf>
    <xf numFmtId="176" fontId="0" fillId="0" borderId="0" xfId="0" applyFont="1" applyFill="1" applyAlignment="1">
      <alignment horizontal="center" vertical="center"/>
    </xf>
    <xf numFmtId="49" fontId="9" fillId="0" borderId="5" xfId="49" applyNumberFormat="1" applyFont="1" applyFill="1" applyBorder="1" applyAlignment="1">
      <alignment horizontal="center" vertical="center" wrapText="1"/>
    </xf>
    <xf numFmtId="49" fontId="9" fillId="0" borderId="6" xfId="49"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center" vertical="center"/>
    </xf>
    <xf numFmtId="49" fontId="9" fillId="0" borderId="8" xfId="49" applyNumberFormat="1" applyFont="1" applyFill="1" applyBorder="1" applyAlignment="1">
      <alignment horizontal="center" vertical="center" wrapText="1"/>
    </xf>
    <xf numFmtId="49" fontId="9" fillId="0" borderId="9" xfId="49"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xf>
    <xf numFmtId="49" fontId="9" fillId="0" borderId="9" xfId="0" applyNumberFormat="1" applyFont="1" applyFill="1" applyBorder="1" applyAlignment="1">
      <alignment horizontal="left" vertical="center"/>
    </xf>
    <xf numFmtId="49" fontId="9" fillId="0" borderId="10" xfId="0" applyNumberFormat="1" applyFont="1" applyFill="1" applyBorder="1" applyAlignment="1">
      <alignment horizontal="center" vertical="center"/>
    </xf>
    <xf numFmtId="49" fontId="9" fillId="0" borderId="11" xfId="49" applyNumberFormat="1" applyFont="1" applyFill="1" applyBorder="1" applyAlignment="1">
      <alignment horizontal="center" vertical="center" wrapText="1"/>
    </xf>
    <xf numFmtId="49" fontId="9" fillId="0" borderId="12" xfId="49"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xf>
    <xf numFmtId="49" fontId="9" fillId="0" borderId="12" xfId="0" applyNumberFormat="1" applyFont="1" applyFill="1" applyBorder="1" applyAlignment="1">
      <alignment horizontal="left" vertical="center"/>
    </xf>
    <xf numFmtId="49" fontId="9" fillId="0" borderId="13" xfId="0" applyNumberFormat="1" applyFont="1" applyFill="1" applyBorder="1" applyAlignment="1">
      <alignment horizontal="center" vertical="center"/>
    </xf>
    <xf numFmtId="49" fontId="9" fillId="0" borderId="0" xfId="49" applyNumberFormat="1" applyFont="1" applyFill="1" applyAlignment="1">
      <alignment horizontal="left" vertical="center" wrapText="1"/>
    </xf>
    <xf numFmtId="176" fontId="14" fillId="0" borderId="0" xfId="54" applyFont="1" applyFill="1" applyAlignment="1">
      <alignment horizontal="center" vertical="center"/>
    </xf>
    <xf numFmtId="49" fontId="4" fillId="0" borderId="0" xfId="54" applyNumberFormat="1" applyFont="1" applyFill="1" applyAlignment="1">
      <alignment horizontal="center" vertical="center"/>
    </xf>
    <xf numFmtId="0" fontId="15" fillId="0" borderId="0" xfId="54" applyNumberFormat="1" applyFont="1" applyFill="1" applyAlignment="1">
      <alignment horizontal="center" vertical="center"/>
    </xf>
    <xf numFmtId="176" fontId="4" fillId="0" borderId="0" xfId="54" applyFont="1" applyFill="1" applyAlignment="1">
      <alignment horizontal="center" vertical="center"/>
    </xf>
    <xf numFmtId="0" fontId="16" fillId="0" borderId="1" xfId="54" applyNumberFormat="1" applyFont="1" applyFill="1" applyBorder="1" applyAlignment="1">
      <alignment horizontal="center" vertical="center"/>
    </xf>
    <xf numFmtId="49" fontId="17" fillId="0" borderId="2" xfId="52" applyNumberFormat="1" applyFont="1" applyFill="1" applyBorder="1" applyAlignment="1">
      <alignment horizontal="center" vertical="center" wrapText="1"/>
    </xf>
    <xf numFmtId="49" fontId="17" fillId="0" borderId="3" xfId="52" applyNumberFormat="1" applyFont="1" applyFill="1" applyBorder="1" applyAlignment="1">
      <alignment horizontal="center" vertical="center" wrapText="1"/>
    </xf>
    <xf numFmtId="0" fontId="17" fillId="0" borderId="3" xfId="52" applyNumberFormat="1" applyFont="1" applyFill="1" applyBorder="1" applyAlignment="1">
      <alignment horizontal="center" vertical="center" wrapText="1"/>
    </xf>
    <xf numFmtId="49" fontId="17" fillId="0" borderId="3" xfId="52" applyNumberFormat="1" applyFont="1" applyFill="1" applyBorder="1" applyAlignment="1">
      <alignment horizontal="left" vertical="center" wrapText="1"/>
    </xf>
    <xf numFmtId="176" fontId="17" fillId="0" borderId="3" xfId="52" applyFont="1" applyFill="1" applyBorder="1" applyAlignment="1">
      <alignment vertical="center" wrapText="1"/>
    </xf>
    <xf numFmtId="49" fontId="1" fillId="0" borderId="5" xfId="54" applyNumberFormat="1" applyFont="1" applyFill="1" applyBorder="1" applyAlignment="1">
      <alignment horizontal="center" vertical="center" wrapText="1"/>
    </xf>
    <xf numFmtId="49" fontId="1" fillId="0" borderId="6" xfId="54" applyNumberFormat="1" applyFont="1" applyFill="1" applyBorder="1" applyAlignment="1">
      <alignment horizontal="center" vertical="center" wrapText="1"/>
    </xf>
    <xf numFmtId="49" fontId="1" fillId="0" borderId="6" xfId="54" applyNumberFormat="1" applyFont="1" applyFill="1" applyBorder="1" applyAlignment="1">
      <alignment horizontal="center" vertical="center"/>
    </xf>
    <xf numFmtId="49" fontId="1" fillId="0" borderId="6" xfId="54" applyNumberFormat="1" applyFont="1" applyFill="1" applyBorder="1" applyAlignment="1">
      <alignment horizontal="left" vertical="center" wrapText="1"/>
    </xf>
    <xf numFmtId="49" fontId="9" fillId="0" borderId="6" xfId="50" applyNumberFormat="1" applyFont="1" applyFill="1" applyBorder="1" applyAlignment="1">
      <alignment horizontal="center" vertical="center"/>
    </xf>
    <xf numFmtId="49" fontId="9" fillId="0" borderId="7" xfId="54" applyNumberFormat="1" applyFont="1" applyFill="1" applyBorder="1" applyAlignment="1">
      <alignment horizontal="center" vertical="center"/>
    </xf>
    <xf numFmtId="49" fontId="1" fillId="0" borderId="8" xfId="54" applyNumberFormat="1" applyFont="1" applyFill="1" applyBorder="1" applyAlignment="1">
      <alignment horizontal="center" vertical="center" wrapText="1"/>
    </xf>
    <xf numFmtId="49" fontId="1" fillId="0" borderId="9" xfId="54" applyNumberFormat="1" applyFont="1" applyFill="1" applyBorder="1" applyAlignment="1">
      <alignment horizontal="center" vertical="center" wrapText="1"/>
    </xf>
    <xf numFmtId="49" fontId="1" fillId="0" borderId="9" xfId="54" applyNumberFormat="1" applyFont="1" applyFill="1" applyBorder="1" applyAlignment="1">
      <alignment horizontal="center" vertical="center"/>
    </xf>
    <xf numFmtId="49" fontId="1" fillId="0" borderId="9" xfId="59" applyNumberFormat="1" applyFont="1" applyFill="1" applyBorder="1" applyAlignment="1">
      <alignment horizontal="left" vertical="center"/>
    </xf>
    <xf numFmtId="49" fontId="1" fillId="0" borderId="9" xfId="59" applyNumberFormat="1" applyFont="1" applyFill="1" applyBorder="1" applyAlignment="1">
      <alignment horizontal="center" vertical="center"/>
    </xf>
    <xf numFmtId="49" fontId="1" fillId="0" borderId="10" xfId="59" applyNumberFormat="1" applyFont="1" applyFill="1" applyBorder="1" applyAlignment="1">
      <alignment horizontal="center" vertical="center"/>
    </xf>
    <xf numFmtId="49" fontId="1" fillId="0" borderId="9" xfId="54" applyNumberFormat="1" applyFont="1" applyFill="1" applyBorder="1" applyAlignment="1">
      <alignment horizontal="left" vertical="center" wrapText="1"/>
    </xf>
    <xf numFmtId="49" fontId="9" fillId="0" borderId="9" xfId="50" applyNumberFormat="1" applyFont="1" applyFill="1" applyBorder="1" applyAlignment="1">
      <alignment horizontal="center" vertical="center"/>
    </xf>
    <xf numFmtId="49" fontId="9" fillId="0" borderId="10" xfId="54" applyNumberFormat="1" applyFont="1" applyFill="1" applyBorder="1" applyAlignment="1">
      <alignment horizontal="center" vertical="center"/>
    </xf>
    <xf numFmtId="49" fontId="1" fillId="0" borderId="11" xfId="54" applyNumberFormat="1" applyFont="1" applyFill="1" applyBorder="1" applyAlignment="1">
      <alignment horizontal="center" vertical="center" wrapText="1"/>
    </xf>
    <xf numFmtId="49" fontId="1" fillId="0" borderId="12" xfId="54" applyNumberFormat="1" applyFont="1" applyFill="1" applyBorder="1" applyAlignment="1">
      <alignment horizontal="center" vertical="center" wrapText="1"/>
    </xf>
    <xf numFmtId="49" fontId="1" fillId="0" borderId="12" xfId="54" applyNumberFormat="1" applyFont="1" applyFill="1" applyBorder="1" applyAlignment="1">
      <alignment horizontal="center" vertical="center"/>
    </xf>
    <xf numFmtId="49" fontId="1" fillId="0" borderId="12" xfId="59" applyNumberFormat="1" applyFont="1" applyFill="1" applyBorder="1" applyAlignment="1">
      <alignment horizontal="left" vertical="center"/>
    </xf>
    <xf numFmtId="49" fontId="1" fillId="0" borderId="12" xfId="59" applyNumberFormat="1" applyFont="1" applyFill="1" applyBorder="1" applyAlignment="1">
      <alignment horizontal="center" vertical="center"/>
    </xf>
    <xf numFmtId="49" fontId="1" fillId="0" borderId="13" xfId="59" applyNumberFormat="1" applyFont="1" applyFill="1" applyBorder="1" applyAlignment="1">
      <alignment horizontal="center" vertical="center"/>
    </xf>
    <xf numFmtId="0" fontId="1" fillId="0" borderId="0" xfId="0" applyNumberFormat="1" applyFont="1" applyFill="1" applyBorder="1" applyAlignment="1">
      <alignment horizontal="left" vertical="center" wrapText="1"/>
    </xf>
    <xf numFmtId="176" fontId="4" fillId="0" borderId="0" xfId="0" applyFont="1" applyFill="1" applyAlignment="1">
      <alignment vertical="center" wrapText="1"/>
    </xf>
    <xf numFmtId="0" fontId="4" fillId="0" borderId="0" xfId="0" applyNumberFormat="1" applyFont="1" applyFill="1">
      <alignment vertical="center"/>
    </xf>
    <xf numFmtId="176" fontId="4" fillId="0" borderId="0" xfId="0" applyFont="1" applyFill="1">
      <alignment vertical="center"/>
    </xf>
    <xf numFmtId="176" fontId="4" fillId="0" borderId="0" xfId="0" applyFont="1" applyFill="1" applyAlignment="1">
      <alignment horizontal="left" vertical="center"/>
    </xf>
    <xf numFmtId="180" fontId="4" fillId="0" borderId="0" xfId="0" applyNumberFormat="1" applyFont="1" applyFill="1">
      <alignment vertical="center"/>
    </xf>
    <xf numFmtId="176" fontId="0" fillId="0" borderId="0" xfId="0" applyFill="1">
      <alignment vertical="center"/>
    </xf>
    <xf numFmtId="0" fontId="6" fillId="0" borderId="1" xfId="59" applyNumberFormat="1" applyFont="1" applyFill="1" applyBorder="1" applyAlignment="1">
      <alignment horizontal="center" vertical="center" wrapText="1"/>
    </xf>
    <xf numFmtId="0" fontId="6" fillId="0" borderId="1" xfId="59" applyNumberFormat="1" applyFont="1" applyFill="1" applyBorder="1" applyAlignment="1">
      <alignment horizontal="center" vertical="center"/>
    </xf>
    <xf numFmtId="0" fontId="6" fillId="0" borderId="1" xfId="59" applyNumberFormat="1" applyFont="1" applyFill="1" applyBorder="1" applyAlignment="1">
      <alignment horizontal="left" vertical="center"/>
    </xf>
    <xf numFmtId="49" fontId="8" fillId="0" borderId="3" xfId="52" applyNumberFormat="1" applyFont="1" applyFill="1" applyBorder="1" applyAlignment="1">
      <alignment horizontal="left" vertical="center" wrapText="1"/>
    </xf>
    <xf numFmtId="176" fontId="8" fillId="0" borderId="3" xfId="52" applyFont="1" applyFill="1" applyBorder="1" applyAlignment="1">
      <alignment vertical="center" wrapText="1"/>
    </xf>
    <xf numFmtId="176" fontId="8" fillId="0" borderId="3" xfId="59" applyFont="1" applyFill="1" applyBorder="1" applyAlignment="1">
      <alignment horizontal="center" vertical="center" wrapText="1"/>
    </xf>
    <xf numFmtId="180" fontId="8" fillId="0" borderId="4" xfId="59" applyNumberFormat="1" applyFont="1" applyFill="1" applyBorder="1" applyAlignment="1">
      <alignment horizontal="center" vertical="center" wrapText="1"/>
    </xf>
    <xf numFmtId="176" fontId="9" fillId="0" borderId="15" xfId="0" applyFont="1" applyFill="1" applyBorder="1" applyAlignment="1">
      <alignment horizontal="center" vertical="center" wrapText="1"/>
    </xf>
    <xf numFmtId="176" fontId="9" fillId="0" borderId="16" xfId="0" applyFont="1" applyFill="1" applyBorder="1" applyAlignment="1">
      <alignment horizontal="center" vertical="center" wrapText="1"/>
    </xf>
    <xf numFmtId="0" fontId="9" fillId="0" borderId="16" xfId="0" applyNumberFormat="1" applyFont="1" applyFill="1" applyBorder="1" applyAlignment="1">
      <alignment horizontal="center" vertical="center" textRotation="255"/>
    </xf>
    <xf numFmtId="176" fontId="9" fillId="0" borderId="16" xfId="0" applyFont="1" applyFill="1" applyBorder="1" applyAlignment="1">
      <alignment horizontal="left" vertical="center" wrapText="1"/>
    </xf>
    <xf numFmtId="176" fontId="9" fillId="0" borderId="16" xfId="0" applyFont="1" applyFill="1" applyBorder="1" applyAlignment="1">
      <alignment horizontal="center" vertical="center"/>
    </xf>
    <xf numFmtId="180" fontId="9" fillId="0" borderId="17" xfId="0" applyNumberFormat="1" applyFont="1" applyFill="1" applyBorder="1" applyAlignment="1">
      <alignment horizontal="center" vertical="center"/>
    </xf>
    <xf numFmtId="176" fontId="9" fillId="0" borderId="8" xfId="0" applyFont="1" applyFill="1" applyBorder="1" applyAlignment="1">
      <alignment horizontal="center" vertical="center" wrapText="1"/>
    </xf>
    <xf numFmtId="0" fontId="9" fillId="0" borderId="9" xfId="0" applyNumberFormat="1" applyFont="1" applyFill="1" applyBorder="1" applyAlignment="1">
      <alignment horizontal="center" vertical="center" textRotation="255"/>
    </xf>
    <xf numFmtId="176" fontId="9" fillId="0" borderId="9" xfId="0" applyFont="1" applyFill="1" applyBorder="1" applyAlignment="1">
      <alignment horizontal="center" vertical="center"/>
    </xf>
    <xf numFmtId="180" fontId="9" fillId="0" borderId="10" xfId="0" applyNumberFormat="1" applyFont="1" applyFill="1" applyBorder="1" applyAlignment="1">
      <alignment horizontal="center" vertical="center"/>
    </xf>
    <xf numFmtId="176" fontId="9" fillId="0" borderId="9" xfId="0" applyFont="1" applyFill="1" applyBorder="1" applyAlignment="1">
      <alignment horizontal="center" vertical="center" textRotation="255"/>
    </xf>
    <xf numFmtId="176" fontId="9" fillId="0" borderId="9" xfId="0" applyFont="1" applyFill="1" applyBorder="1" applyAlignment="1">
      <alignment vertical="center" wrapText="1"/>
    </xf>
    <xf numFmtId="176" fontId="9" fillId="0" borderId="11" xfId="0" applyFont="1" applyFill="1" applyBorder="1" applyAlignment="1">
      <alignment horizontal="center" vertical="center" wrapText="1"/>
    </xf>
    <xf numFmtId="176" fontId="9" fillId="0" borderId="12" xfId="0" applyFont="1" applyFill="1" applyBorder="1" applyAlignment="1">
      <alignment horizontal="center" vertical="center" wrapText="1"/>
    </xf>
    <xf numFmtId="0" fontId="9" fillId="0" borderId="12" xfId="0" applyNumberFormat="1" applyFont="1" applyFill="1" applyBorder="1" applyAlignment="1">
      <alignment horizontal="center" vertical="center" textRotation="255"/>
    </xf>
    <xf numFmtId="176" fontId="9" fillId="0" borderId="12" xfId="0" applyFont="1" applyFill="1" applyBorder="1" applyAlignment="1">
      <alignment horizontal="center" vertical="center" textRotation="255"/>
    </xf>
    <xf numFmtId="176" fontId="9" fillId="0" borderId="12" xfId="0" applyFont="1" applyFill="1" applyBorder="1" applyAlignment="1">
      <alignment horizontal="center" vertical="center"/>
    </xf>
    <xf numFmtId="180" fontId="9" fillId="0" borderId="13" xfId="0" applyNumberFormat="1" applyFont="1" applyFill="1" applyBorder="1" applyAlignment="1">
      <alignment horizontal="center" vertical="center"/>
    </xf>
    <xf numFmtId="0" fontId="9" fillId="0" borderId="0" xfId="0" applyNumberFormat="1" applyFont="1" applyFill="1" applyBorder="1" applyAlignment="1">
      <alignment horizontal="left" vertical="center" wrapText="1"/>
    </xf>
    <xf numFmtId="49" fontId="4" fillId="0" borderId="0" xfId="52" applyNumberFormat="1" applyFont="1" applyFill="1" applyBorder="1" applyAlignment="1">
      <alignment vertical="center" wrapText="1"/>
    </xf>
    <xf numFmtId="0" fontId="1" fillId="0" borderId="0" xfId="0" applyNumberFormat="1" applyFont="1" applyFill="1" applyBorder="1" applyAlignment="1">
      <alignment vertical="center" wrapText="1"/>
    </xf>
    <xf numFmtId="49" fontId="0" fillId="0" borderId="0" xfId="52" applyNumberFormat="1" applyFill="1" applyBorder="1">
      <alignment vertical="center"/>
    </xf>
    <xf numFmtId="176" fontId="0" fillId="0" borderId="0" xfId="52" applyFill="1" applyBorder="1">
      <alignment vertical="center"/>
    </xf>
    <xf numFmtId="0" fontId="0" fillId="0" borderId="0" xfId="52" applyNumberFormat="1" applyFill="1" applyBorder="1">
      <alignment vertical="center"/>
    </xf>
    <xf numFmtId="0" fontId="6" fillId="0" borderId="0" xfId="57" applyNumberFormat="1" applyFont="1" applyFill="1" applyBorder="1" applyAlignment="1" applyProtection="1">
      <alignment horizontal="center" vertical="center" wrapText="1"/>
    </xf>
    <xf numFmtId="0" fontId="8" fillId="0" borderId="4" xfId="52" applyNumberFormat="1" applyFont="1" applyFill="1" applyBorder="1" applyAlignment="1">
      <alignment horizontal="center" vertical="center" wrapText="1"/>
    </xf>
    <xf numFmtId="49" fontId="9" fillId="0" borderId="5" xfId="52" applyNumberFormat="1" applyFont="1" applyFill="1" applyBorder="1" applyAlignment="1">
      <alignment horizontal="center" vertical="center" wrapText="1"/>
    </xf>
    <xf numFmtId="49" fontId="9" fillId="0" borderId="6" xfId="52" applyNumberFormat="1" applyFont="1" applyFill="1" applyBorder="1" applyAlignment="1">
      <alignment horizontal="center" vertical="center" wrapText="1"/>
    </xf>
    <xf numFmtId="49" fontId="9" fillId="0" borderId="6" xfId="52" applyNumberFormat="1" applyFont="1" applyFill="1" applyBorder="1" applyAlignment="1">
      <alignment vertical="center" wrapText="1"/>
    </xf>
    <xf numFmtId="176" fontId="1" fillId="0" borderId="6" xfId="52" applyFont="1" applyFill="1" applyBorder="1" applyAlignment="1">
      <alignment vertical="center" wrapText="1"/>
    </xf>
    <xf numFmtId="176" fontId="9" fillId="0" borderId="6" xfId="52" applyFont="1" applyFill="1" applyBorder="1" applyAlignment="1">
      <alignment horizontal="center" vertical="center" wrapText="1"/>
    </xf>
    <xf numFmtId="0" fontId="9" fillId="0" borderId="7" xfId="52" applyNumberFormat="1" applyFont="1" applyFill="1" applyBorder="1" applyAlignment="1">
      <alignment horizontal="center" vertical="center" wrapText="1"/>
    </xf>
    <xf numFmtId="49" fontId="9" fillId="0" borderId="8" xfId="52" applyNumberFormat="1" applyFont="1" applyFill="1" applyBorder="1" applyAlignment="1">
      <alignment horizontal="center" vertical="center" wrapText="1"/>
    </xf>
    <xf numFmtId="49" fontId="9" fillId="0" borderId="9" xfId="52" applyNumberFormat="1" applyFont="1" applyFill="1" applyBorder="1" applyAlignment="1">
      <alignment horizontal="center" vertical="center" wrapText="1"/>
    </xf>
    <xf numFmtId="49" fontId="9" fillId="0" borderId="9" xfId="52" applyNumberFormat="1" applyFont="1" applyFill="1" applyBorder="1" applyAlignment="1">
      <alignment vertical="center" wrapText="1"/>
    </xf>
    <xf numFmtId="176" fontId="1" fillId="0" borderId="9" xfId="52" applyFont="1" applyFill="1" applyBorder="1" applyAlignment="1">
      <alignment vertical="center" wrapText="1"/>
    </xf>
    <xf numFmtId="176" fontId="9" fillId="0" borderId="9" xfId="52" applyFont="1" applyFill="1" applyBorder="1" applyAlignment="1">
      <alignment horizontal="center" vertical="center" wrapText="1"/>
    </xf>
    <xf numFmtId="0" fontId="9" fillId="0" borderId="10" xfId="52" applyNumberFormat="1" applyFont="1" applyFill="1" applyBorder="1" applyAlignment="1">
      <alignment horizontal="center" vertical="center" wrapText="1"/>
    </xf>
    <xf numFmtId="49" fontId="9" fillId="0" borderId="9" xfId="57" applyNumberFormat="1" applyFont="1" applyFill="1" applyBorder="1" applyAlignment="1">
      <alignment vertical="center" wrapText="1"/>
    </xf>
    <xf numFmtId="176" fontId="9" fillId="0" borderId="9" xfId="57" applyFont="1" applyFill="1" applyBorder="1" applyAlignment="1">
      <alignment horizontal="center" vertical="center" wrapText="1"/>
    </xf>
    <xf numFmtId="0" fontId="9" fillId="0" borderId="10" xfId="57" applyNumberFormat="1" applyFont="1" applyFill="1" applyBorder="1" applyAlignment="1">
      <alignment horizontal="center" vertical="center" wrapText="1"/>
    </xf>
    <xf numFmtId="49" fontId="9" fillId="0" borderId="11" xfId="52" applyNumberFormat="1" applyFont="1" applyFill="1" applyBorder="1" applyAlignment="1">
      <alignment horizontal="center" vertical="center" wrapText="1"/>
    </xf>
    <xf numFmtId="49" fontId="9" fillId="0" borderId="12" xfId="52" applyNumberFormat="1" applyFont="1" applyFill="1" applyBorder="1" applyAlignment="1">
      <alignment horizontal="center" vertical="center" wrapText="1"/>
    </xf>
    <xf numFmtId="49" fontId="9" fillId="0" borderId="12" xfId="57" applyNumberFormat="1" applyFont="1" applyFill="1" applyBorder="1" applyAlignment="1">
      <alignment vertical="center" wrapText="1"/>
    </xf>
    <xf numFmtId="176" fontId="1" fillId="0" borderId="12" xfId="52" applyFont="1" applyFill="1" applyBorder="1" applyAlignment="1">
      <alignment vertical="center" wrapText="1"/>
    </xf>
    <xf numFmtId="176" fontId="9" fillId="0" borderId="12" xfId="57" applyFont="1" applyFill="1" applyBorder="1" applyAlignment="1">
      <alignment horizontal="center" vertical="center" wrapText="1"/>
    </xf>
    <xf numFmtId="0" fontId="9" fillId="0" borderId="13" xfId="57" applyNumberFormat="1" applyFont="1" applyFill="1" applyBorder="1" applyAlignment="1">
      <alignment horizontal="center" vertical="center" wrapText="1"/>
    </xf>
    <xf numFmtId="176" fontId="4" fillId="0" borderId="0" xfId="0" applyFont="1" applyFill="1" applyAlignment="1">
      <alignment horizontal="left" vertical="center" wrapText="1"/>
    </xf>
    <xf numFmtId="176"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Font="1" applyFill="1" applyBorder="1" applyAlignment="1">
      <alignment horizontal="center" vertical="center"/>
    </xf>
    <xf numFmtId="176" fontId="6" fillId="0" borderId="1" xfId="0" applyFont="1" applyFill="1" applyBorder="1" applyAlignment="1">
      <alignment horizontal="left" vertical="center" wrapText="1"/>
    </xf>
    <xf numFmtId="176" fontId="6" fillId="0" borderId="1" xfId="0" applyFont="1" applyFill="1" applyBorder="1" applyAlignment="1">
      <alignment horizontal="left" vertical="center"/>
    </xf>
    <xf numFmtId="176" fontId="8" fillId="0" borderId="2" xfId="59" applyFont="1" applyFill="1" applyBorder="1" applyAlignment="1">
      <alignment horizontal="center" vertical="center" wrapText="1"/>
    </xf>
    <xf numFmtId="0" fontId="8" fillId="0" borderId="3" xfId="59" applyNumberFormat="1" applyFont="1" applyFill="1" applyBorder="1" applyAlignment="1">
      <alignment horizontal="center" vertical="center" wrapText="1"/>
    </xf>
    <xf numFmtId="176" fontId="8" fillId="0" borderId="3" xfId="59" applyFont="1" applyFill="1" applyBorder="1" applyAlignment="1">
      <alignment horizontal="left" vertical="center" wrapText="1"/>
    </xf>
    <xf numFmtId="0" fontId="8" fillId="0" borderId="4" xfId="59" applyNumberFormat="1" applyFont="1" applyFill="1" applyBorder="1" applyAlignment="1">
      <alignment horizontal="center" vertical="center" wrapText="1"/>
    </xf>
    <xf numFmtId="176" fontId="9" fillId="0" borderId="5" xfId="0" applyFont="1" applyFill="1" applyBorder="1" applyAlignment="1">
      <alignment horizontal="center" vertical="center" wrapText="1"/>
    </xf>
    <xf numFmtId="176" fontId="9" fillId="0" borderId="6" xfId="0" applyFont="1" applyFill="1" applyBorder="1" applyAlignment="1">
      <alignment horizontal="center" vertical="center" wrapText="1"/>
    </xf>
    <xf numFmtId="0" fontId="9" fillId="0" borderId="6" xfId="0" applyNumberFormat="1" applyFont="1" applyFill="1" applyBorder="1" applyAlignment="1">
      <alignment horizontal="center" vertical="center" textRotation="255"/>
    </xf>
    <xf numFmtId="176" fontId="9" fillId="0" borderId="6" xfId="0" applyFont="1" applyFill="1" applyBorder="1" applyAlignment="1">
      <alignment horizontal="center" vertical="center" textRotation="255"/>
    </xf>
    <xf numFmtId="176" fontId="9" fillId="0" borderId="6" xfId="0" applyFont="1" applyFill="1" applyBorder="1" applyAlignment="1">
      <alignment horizontal="left" vertical="center" wrapText="1"/>
    </xf>
    <xf numFmtId="176" fontId="9" fillId="0" borderId="6" xfId="59" applyFont="1" applyFill="1" applyBorder="1" applyAlignment="1">
      <alignment horizontal="center" vertical="center" wrapText="1"/>
    </xf>
    <xf numFmtId="0" fontId="9" fillId="0" borderId="7" xfId="59" applyNumberFormat="1" applyFont="1" applyFill="1" applyBorder="1" applyAlignment="1">
      <alignment horizontal="center" vertical="center" wrapText="1"/>
    </xf>
    <xf numFmtId="176" fontId="9" fillId="0" borderId="9" xfId="59" applyFont="1" applyFill="1" applyBorder="1" applyAlignment="1">
      <alignment horizontal="left" vertical="center" wrapText="1"/>
    </xf>
    <xf numFmtId="176" fontId="9" fillId="0" borderId="9" xfId="59" applyFont="1" applyFill="1" applyBorder="1" applyAlignment="1">
      <alignment horizontal="center" vertical="center" wrapText="1"/>
    </xf>
    <xf numFmtId="0" fontId="9" fillId="0" borderId="10" xfId="59" applyNumberFormat="1" applyFont="1" applyFill="1" applyBorder="1" applyAlignment="1">
      <alignment horizontal="center" vertical="center" wrapText="1"/>
    </xf>
    <xf numFmtId="176" fontId="9" fillId="0" borderId="9" xfId="0" applyFont="1" applyFill="1" applyBorder="1" applyAlignment="1">
      <alignment horizontal="left" vertical="center"/>
    </xf>
    <xf numFmtId="0" fontId="9" fillId="0" borderId="9" xfId="0" applyNumberFormat="1" applyFont="1" applyFill="1" applyBorder="1" applyAlignment="1">
      <alignment horizontal="left" vertical="center" wrapText="1"/>
    </xf>
    <xf numFmtId="0" fontId="9" fillId="0" borderId="9" xfId="59" applyNumberFormat="1" applyFont="1" applyFill="1" applyBorder="1" applyAlignment="1">
      <alignment horizontal="left" vertical="center" wrapText="1"/>
    </xf>
    <xf numFmtId="0" fontId="9" fillId="0" borderId="9" xfId="59" applyNumberFormat="1" applyFont="1" applyFill="1" applyBorder="1" applyAlignment="1">
      <alignment horizontal="center" vertical="center"/>
    </xf>
    <xf numFmtId="0" fontId="9" fillId="0" borderId="10" xfId="59" applyNumberFormat="1" applyFont="1" applyFill="1" applyBorder="1" applyAlignment="1">
      <alignment horizontal="center" vertical="center"/>
    </xf>
    <xf numFmtId="0" fontId="9" fillId="0" borderId="12" xfId="59" applyNumberFormat="1" applyFont="1" applyFill="1" applyBorder="1" applyAlignment="1">
      <alignment horizontal="left" vertical="center" wrapText="1"/>
    </xf>
    <xf numFmtId="0" fontId="9" fillId="0" borderId="12" xfId="59" applyNumberFormat="1" applyFont="1" applyFill="1" applyBorder="1" applyAlignment="1">
      <alignment horizontal="center" vertical="center"/>
    </xf>
    <xf numFmtId="0" fontId="9" fillId="0" borderId="13" xfId="59" applyNumberFormat="1" applyFont="1" applyFill="1" applyBorder="1" applyAlignment="1">
      <alignment horizontal="center" vertical="center"/>
    </xf>
    <xf numFmtId="176" fontId="10" fillId="0" borderId="0" xfId="60" applyFont="1" applyFill="1" applyAlignment="1">
      <alignment vertical="center" wrapText="1"/>
    </xf>
    <xf numFmtId="176" fontId="10" fillId="0" borderId="0" xfId="60" applyFont="1" applyFill="1" applyAlignment="1">
      <alignment vertical="center"/>
    </xf>
    <xf numFmtId="49" fontId="10" fillId="0" borderId="0" xfId="60" applyNumberFormat="1" applyFont="1" applyFill="1" applyAlignment="1">
      <alignment horizontal="center" vertical="center"/>
    </xf>
    <xf numFmtId="181" fontId="10" fillId="0" borderId="0" xfId="60" applyNumberFormat="1" applyFont="1" applyFill="1" applyAlignment="1">
      <alignment horizontal="center" vertical="center"/>
    </xf>
    <xf numFmtId="49" fontId="10" fillId="0" borderId="0" xfId="60" applyNumberFormat="1" applyFont="1" applyFill="1" applyAlignment="1">
      <alignment horizontal="center" vertical="center" wrapText="1"/>
    </xf>
    <xf numFmtId="176" fontId="10" fillId="0" borderId="0" xfId="60" applyFont="1" applyFill="1" applyAlignment="1">
      <alignment horizontal="center" vertical="center"/>
    </xf>
    <xf numFmtId="0" fontId="10" fillId="0" borderId="0" xfId="60" applyNumberFormat="1" applyFont="1" applyFill="1" applyAlignment="1">
      <alignment horizontal="center" vertical="center"/>
    </xf>
    <xf numFmtId="49" fontId="6" fillId="0" borderId="1" xfId="60" applyNumberFormat="1" applyFont="1" applyFill="1" applyBorder="1" applyAlignment="1">
      <alignment horizontal="center" vertical="center"/>
    </xf>
    <xf numFmtId="181" fontId="6" fillId="0" borderId="1" xfId="60" applyNumberFormat="1" applyFont="1" applyFill="1" applyBorder="1" applyAlignment="1">
      <alignment horizontal="center" vertical="center"/>
    </xf>
    <xf numFmtId="49" fontId="6" fillId="0" borderId="1" xfId="60" applyNumberFormat="1" applyFont="1" applyFill="1" applyBorder="1" applyAlignment="1">
      <alignment horizontal="center" vertical="center" wrapText="1"/>
    </xf>
    <xf numFmtId="49" fontId="8" fillId="0" borderId="2" xfId="60" applyNumberFormat="1" applyFont="1" applyFill="1" applyBorder="1" applyAlignment="1">
      <alignment horizontal="center" vertical="center" wrapText="1"/>
    </xf>
    <xf numFmtId="49" fontId="8" fillId="0" borderId="3" xfId="60" applyNumberFormat="1" applyFont="1" applyFill="1" applyBorder="1" applyAlignment="1">
      <alignment horizontal="center" vertical="center" wrapText="1"/>
    </xf>
    <xf numFmtId="181" fontId="8" fillId="0" borderId="3" xfId="60" applyNumberFormat="1" applyFont="1" applyFill="1" applyBorder="1" applyAlignment="1">
      <alignment horizontal="center" vertical="center" wrapText="1"/>
    </xf>
    <xf numFmtId="176" fontId="8" fillId="0" borderId="3" xfId="60" applyFont="1" applyFill="1" applyBorder="1" applyAlignment="1">
      <alignment horizontal="center" vertical="center" wrapText="1"/>
    </xf>
    <xf numFmtId="0" fontId="8" fillId="0" borderId="4" xfId="60" applyNumberFormat="1" applyFont="1" applyFill="1" applyBorder="1" applyAlignment="1">
      <alignment horizontal="center" vertical="center" wrapText="1"/>
    </xf>
    <xf numFmtId="176" fontId="9" fillId="0" borderId="5" xfId="60" applyFont="1" applyFill="1" applyBorder="1" applyAlignment="1">
      <alignment horizontal="center" vertical="center" wrapText="1"/>
    </xf>
    <xf numFmtId="49" fontId="9" fillId="0" borderId="6" xfId="60" applyNumberFormat="1" applyFont="1" applyFill="1" applyBorder="1" applyAlignment="1">
      <alignment horizontal="center" vertical="center" wrapText="1"/>
    </xf>
    <xf numFmtId="0" fontId="9" fillId="0" borderId="6" xfId="60" applyNumberFormat="1" applyFont="1" applyFill="1" applyBorder="1" applyAlignment="1">
      <alignment horizontal="center" vertical="center" wrapText="1"/>
    </xf>
    <xf numFmtId="49" fontId="9" fillId="0" borderId="6" xfId="60" applyNumberFormat="1" applyFont="1" applyFill="1" applyBorder="1" applyAlignment="1">
      <alignment horizontal="center" vertical="center"/>
    </xf>
    <xf numFmtId="49" fontId="9" fillId="0" borderId="6" xfId="60" applyNumberFormat="1" applyFont="1" applyFill="1" applyBorder="1" applyAlignment="1">
      <alignment horizontal="left" vertical="center" wrapText="1"/>
    </xf>
    <xf numFmtId="176" fontId="9" fillId="0" borderId="6" xfId="60" applyFont="1" applyFill="1" applyBorder="1" applyAlignment="1">
      <alignment horizontal="center" vertical="center"/>
    </xf>
    <xf numFmtId="0" fontId="9" fillId="0" borderId="7" xfId="60" applyNumberFormat="1" applyFont="1" applyFill="1" applyBorder="1" applyAlignment="1">
      <alignment horizontal="center" vertical="center"/>
    </xf>
    <xf numFmtId="176" fontId="9" fillId="0" borderId="8" xfId="60" applyFont="1" applyFill="1" applyBorder="1" applyAlignment="1">
      <alignment horizontal="center" vertical="center" wrapText="1"/>
    </xf>
    <xf numFmtId="49" fontId="9" fillId="0" borderId="9" xfId="60" applyNumberFormat="1" applyFont="1" applyFill="1" applyBorder="1" applyAlignment="1">
      <alignment horizontal="center" vertical="center" wrapText="1"/>
    </xf>
    <xf numFmtId="181" fontId="9" fillId="0" borderId="9" xfId="60" applyNumberFormat="1" applyFont="1" applyFill="1" applyBorder="1" applyAlignment="1">
      <alignment horizontal="center" vertical="center" wrapText="1"/>
    </xf>
    <xf numFmtId="49" fontId="9" fillId="0" borderId="9" xfId="60" applyNumberFormat="1" applyFont="1" applyFill="1" applyBorder="1" applyAlignment="1">
      <alignment horizontal="center" vertical="center"/>
    </xf>
    <xf numFmtId="49" fontId="9" fillId="0" borderId="9" xfId="60" applyNumberFormat="1" applyFont="1" applyFill="1" applyBorder="1" applyAlignment="1">
      <alignment horizontal="left" vertical="center" wrapText="1"/>
    </xf>
    <xf numFmtId="0" fontId="9" fillId="0" borderId="9" xfId="6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9" xfId="0" applyNumberFormat="1" applyFont="1" applyFill="1" applyBorder="1" applyAlignment="1">
      <alignment horizontal="left" vertical="center" wrapText="1"/>
    </xf>
    <xf numFmtId="49" fontId="1"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xf>
    <xf numFmtId="176" fontId="9" fillId="0" borderId="18" xfId="60" applyFont="1" applyFill="1" applyBorder="1" applyAlignment="1">
      <alignment horizontal="center" vertical="center"/>
    </xf>
    <xf numFmtId="0" fontId="9" fillId="0" borderId="9" xfId="60" applyNumberFormat="1" applyFont="1" applyFill="1" applyBorder="1" applyAlignment="1">
      <alignment horizontal="center" vertical="center"/>
    </xf>
    <xf numFmtId="176" fontId="9" fillId="0" borderId="9" xfId="60" applyFont="1" applyFill="1" applyBorder="1" applyAlignment="1">
      <alignment horizontal="center" vertical="center"/>
    </xf>
    <xf numFmtId="0" fontId="9" fillId="0" borderId="10" xfId="60" applyNumberFormat="1" applyFont="1" applyFill="1" applyBorder="1" applyAlignment="1">
      <alignment horizontal="center" vertical="center"/>
    </xf>
    <xf numFmtId="176" fontId="9" fillId="0" borderId="19" xfId="60" applyFont="1" applyFill="1" applyBorder="1" applyAlignment="1">
      <alignment horizontal="center" vertical="center"/>
    </xf>
    <xf numFmtId="181" fontId="9" fillId="0" borderId="9" xfId="60" applyNumberFormat="1" applyFont="1" applyFill="1" applyBorder="1" applyAlignment="1">
      <alignment horizontal="center" vertical="center"/>
    </xf>
    <xf numFmtId="49" fontId="9" fillId="0" borderId="1" xfId="60" applyNumberFormat="1" applyFont="1" applyFill="1" applyBorder="1" applyAlignment="1">
      <alignment horizontal="center" vertical="center" wrapText="1"/>
    </xf>
    <xf numFmtId="0" fontId="9" fillId="0" borderId="1" xfId="60" applyNumberFormat="1" applyFont="1" applyFill="1" applyBorder="1" applyAlignment="1">
      <alignment horizontal="center" vertical="center" wrapText="1"/>
    </xf>
    <xf numFmtId="49" fontId="9" fillId="0" borderId="20" xfId="60" applyNumberFormat="1" applyFont="1" applyFill="1" applyBorder="1" applyAlignment="1">
      <alignment horizontal="center" vertical="center" wrapText="1"/>
    </xf>
    <xf numFmtId="0" fontId="9" fillId="0" borderId="20" xfId="60" applyNumberFormat="1" applyFont="1" applyFill="1" applyBorder="1" applyAlignment="1">
      <alignment horizontal="center" vertical="center" wrapText="1"/>
    </xf>
    <xf numFmtId="176" fontId="9" fillId="0" borderId="5" xfId="60" applyFont="1" applyFill="1" applyBorder="1" applyAlignment="1">
      <alignment horizontal="center" vertical="center"/>
    </xf>
    <xf numFmtId="176" fontId="9" fillId="0" borderId="8" xfId="60" applyFont="1" applyFill="1" applyBorder="1" applyAlignment="1">
      <alignment horizontal="center" vertical="center"/>
    </xf>
    <xf numFmtId="178" fontId="9" fillId="0" borderId="9" xfId="60" applyNumberFormat="1" applyFont="1" applyFill="1" applyBorder="1" applyAlignment="1">
      <alignment horizontal="center" vertical="center"/>
    </xf>
    <xf numFmtId="176" fontId="9" fillId="0" borderId="11" xfId="60" applyFont="1" applyFill="1" applyBorder="1" applyAlignment="1">
      <alignment horizontal="center" vertical="center" wrapText="1"/>
    </xf>
    <xf numFmtId="178" fontId="9" fillId="0" borderId="12" xfId="60" applyNumberFormat="1" applyFont="1" applyFill="1" applyBorder="1" applyAlignment="1">
      <alignment horizontal="center" vertical="center"/>
    </xf>
    <xf numFmtId="176" fontId="9" fillId="0" borderId="12" xfId="60" applyFont="1" applyFill="1" applyBorder="1" applyAlignment="1">
      <alignment horizontal="center" vertical="center"/>
    </xf>
    <xf numFmtId="49" fontId="9" fillId="0" borderId="12" xfId="60" applyNumberFormat="1" applyFont="1" applyFill="1" applyBorder="1" applyAlignment="1">
      <alignment horizontal="center" vertical="center" wrapText="1"/>
    </xf>
    <xf numFmtId="49" fontId="9" fillId="0" borderId="12" xfId="60" applyNumberFormat="1" applyFont="1" applyFill="1" applyBorder="1" applyAlignment="1">
      <alignment horizontal="left" vertical="center" wrapText="1"/>
    </xf>
    <xf numFmtId="0" fontId="9" fillId="0" borderId="13" xfId="60" applyNumberFormat="1" applyFont="1" applyFill="1" applyBorder="1" applyAlignment="1">
      <alignment horizontal="center" vertical="center" wrapText="1"/>
    </xf>
    <xf numFmtId="176" fontId="8" fillId="0" borderId="0" xfId="0" applyFont="1" applyFill="1" applyAlignment="1">
      <alignment horizontal="left" vertical="center" wrapText="1"/>
    </xf>
    <xf numFmtId="176" fontId="0" fillId="0" borderId="0" xfId="0" applyFill="1">
      <alignment vertical="center"/>
    </xf>
    <xf numFmtId="176" fontId="0" fillId="0" borderId="0" xfId="0" applyFill="1" applyAlignment="1">
      <alignment horizontal="left" vertical="center"/>
    </xf>
    <xf numFmtId="0" fontId="0" fillId="0" borderId="0" xfId="0" applyNumberFormat="1" applyFill="1">
      <alignment vertical="center"/>
    </xf>
    <xf numFmtId="176" fontId="18" fillId="0" borderId="0" xfId="0" applyFont="1" applyFill="1" applyAlignment="1">
      <alignment horizontal="center" vertical="center"/>
    </xf>
    <xf numFmtId="176" fontId="18" fillId="0" borderId="0" xfId="0" applyFont="1" applyFill="1" applyAlignment="1">
      <alignment horizontal="left" vertical="center"/>
    </xf>
    <xf numFmtId="0" fontId="18" fillId="0" borderId="0" xfId="0" applyNumberFormat="1" applyFont="1" applyFill="1" applyAlignment="1">
      <alignment horizontal="center" vertical="center"/>
    </xf>
    <xf numFmtId="176" fontId="19" fillId="0" borderId="2" xfId="0" applyFont="1" applyFill="1" applyBorder="1" applyAlignment="1">
      <alignment horizontal="center" vertical="center" wrapText="1" indent="2"/>
    </xf>
    <xf numFmtId="176" fontId="19" fillId="0" borderId="3" xfId="0" applyFont="1" applyFill="1" applyBorder="1" applyAlignment="1">
      <alignment horizontal="center" vertical="center" wrapText="1" indent="2"/>
    </xf>
    <xf numFmtId="176"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indent="2"/>
    </xf>
    <xf numFmtId="176" fontId="19" fillId="0" borderId="4" xfId="0" applyFont="1" applyFill="1" applyBorder="1" applyAlignment="1">
      <alignment horizontal="center" vertical="center" wrapText="1" indent="2"/>
    </xf>
    <xf numFmtId="0" fontId="20" fillId="0" borderId="5" xfId="0" applyNumberFormat="1" applyFont="1" applyFill="1" applyBorder="1" applyAlignment="1">
      <alignment horizontal="center" vertical="center" wrapText="1"/>
    </xf>
    <xf numFmtId="176" fontId="21" fillId="0" borderId="21" xfId="0" applyFont="1" applyFill="1" applyBorder="1" applyAlignment="1">
      <alignment vertical="center" wrapText="1"/>
    </xf>
    <xf numFmtId="176" fontId="21" fillId="0" borderId="22" xfId="0" applyFont="1" applyFill="1" applyBorder="1" applyAlignment="1">
      <alignment horizontal="left" vertical="center" wrapText="1"/>
    </xf>
    <xf numFmtId="176" fontId="21" fillId="0" borderId="22" xfId="0" applyFont="1" applyFill="1" applyBorder="1" applyAlignment="1">
      <alignment vertical="center" wrapText="1"/>
    </xf>
    <xf numFmtId="176" fontId="21" fillId="0" borderId="23" xfId="0" applyFont="1" applyFill="1" applyBorder="1" applyAlignment="1">
      <alignment vertical="center" wrapText="1"/>
    </xf>
    <xf numFmtId="0" fontId="20" fillId="0" borderId="8" xfId="0" applyNumberFormat="1" applyFont="1" applyFill="1" applyBorder="1" applyAlignment="1">
      <alignment horizontal="center" vertical="center" wrapText="1"/>
    </xf>
    <xf numFmtId="176" fontId="21" fillId="0" borderId="9" xfId="0" applyFont="1" applyFill="1" applyBorder="1" applyAlignment="1">
      <alignment horizontal="center" vertical="center" wrapText="1"/>
    </xf>
    <xf numFmtId="176" fontId="21" fillId="0" borderId="9" xfId="0" applyFont="1" applyFill="1" applyBorder="1" applyAlignment="1">
      <alignment horizontal="left" vertical="center" wrapText="1"/>
    </xf>
    <xf numFmtId="0" fontId="21" fillId="0" borderId="9" xfId="0" applyNumberFormat="1" applyFont="1" applyFill="1" applyBorder="1" applyAlignment="1">
      <alignment horizontal="center" vertical="center" wrapText="1"/>
    </xf>
    <xf numFmtId="176" fontId="21" fillId="0" borderId="10" xfId="0" applyFont="1" applyFill="1" applyBorder="1" applyAlignment="1">
      <alignment vertical="center" wrapText="1"/>
    </xf>
    <xf numFmtId="176" fontId="21" fillId="0" borderId="24" xfId="0" applyFont="1" applyFill="1" applyBorder="1" applyAlignment="1">
      <alignment vertical="center" wrapText="1"/>
    </xf>
    <xf numFmtId="176" fontId="21" fillId="0" borderId="25" xfId="0" applyFont="1" applyFill="1" applyBorder="1" applyAlignment="1">
      <alignment horizontal="left" vertical="center" wrapText="1"/>
    </xf>
    <xf numFmtId="176" fontId="21" fillId="0" borderId="25" xfId="0" applyFont="1" applyFill="1" applyBorder="1" applyAlignment="1">
      <alignment vertical="center" wrapText="1"/>
    </xf>
    <xf numFmtId="176" fontId="21" fillId="0" borderId="26" xfId="0" applyFont="1" applyFill="1" applyBorder="1" applyAlignment="1">
      <alignment vertical="center" wrapText="1"/>
    </xf>
    <xf numFmtId="176" fontId="20" fillId="0" borderId="8" xfId="0" applyFont="1" applyFill="1" applyBorder="1">
      <alignment vertical="center"/>
    </xf>
    <xf numFmtId="176" fontId="20" fillId="0" borderId="9" xfId="0" applyFont="1" applyFill="1" applyBorder="1">
      <alignment vertical="center"/>
    </xf>
    <xf numFmtId="176" fontId="22" fillId="0" borderId="9" xfId="0" applyFont="1" applyFill="1" applyBorder="1" applyAlignment="1">
      <alignment horizontal="left" vertical="center" wrapText="1"/>
    </xf>
    <xf numFmtId="178" fontId="22" fillId="0" borderId="9" xfId="0" applyNumberFormat="1" applyFont="1" applyFill="1" applyBorder="1" applyAlignment="1">
      <alignment horizontal="center" vertical="center" wrapText="1"/>
    </xf>
    <xf numFmtId="176" fontId="22" fillId="0" borderId="9" xfId="0" applyFont="1" applyFill="1" applyBorder="1" applyAlignment="1">
      <alignment horizontal="center" vertical="center" wrapText="1"/>
    </xf>
    <xf numFmtId="176" fontId="22" fillId="0" borderId="10" xfId="0" applyFont="1" applyFill="1" applyBorder="1" applyAlignment="1">
      <alignment horizontal="left" vertical="center" wrapText="1"/>
    </xf>
    <xf numFmtId="178" fontId="20" fillId="0" borderId="9" xfId="56" applyNumberFormat="1" applyFont="1" applyFill="1" applyBorder="1" applyAlignment="1">
      <alignment horizontal="center" vertical="center"/>
    </xf>
    <xf numFmtId="0" fontId="20" fillId="0" borderId="11" xfId="0" applyNumberFormat="1" applyFont="1" applyFill="1" applyBorder="1" applyAlignment="1">
      <alignment horizontal="center" vertical="center" wrapText="1"/>
    </xf>
    <xf numFmtId="176" fontId="21" fillId="0" borderId="12" xfId="0" applyFont="1" applyFill="1" applyBorder="1" applyAlignment="1">
      <alignment horizontal="center" vertical="center" wrapText="1"/>
    </xf>
    <xf numFmtId="176" fontId="22" fillId="0" borderId="12" xfId="0" applyFont="1" applyFill="1" applyBorder="1" applyAlignment="1">
      <alignment horizontal="left" vertical="center" wrapText="1"/>
    </xf>
    <xf numFmtId="178" fontId="20" fillId="0" borderId="12" xfId="56" applyNumberFormat="1" applyFont="1" applyFill="1" applyBorder="1" applyAlignment="1">
      <alignment horizontal="center" vertical="center"/>
    </xf>
    <xf numFmtId="176" fontId="22" fillId="0" borderId="12" xfId="0" applyFont="1" applyFill="1" applyBorder="1" applyAlignment="1">
      <alignment horizontal="center" vertical="center" wrapText="1"/>
    </xf>
    <xf numFmtId="176" fontId="22" fillId="0" borderId="13" xfId="0" applyFont="1" applyFill="1" applyBorder="1" applyAlignment="1">
      <alignment horizontal="left" vertical="center" wrapText="1"/>
    </xf>
    <xf numFmtId="176" fontId="0" fillId="0" borderId="0" xfId="0" applyFont="1" applyFill="1" applyAlignment="1">
      <alignment horizontal="left" vertical="center" wrapText="1"/>
    </xf>
    <xf numFmtId="176" fontId="0" fillId="0" borderId="0" xfId="0" applyFill="1" applyAlignment="1">
      <alignment horizontal="left" vertical="center" wrapText="1"/>
    </xf>
    <xf numFmtId="0" fontId="0" fillId="0" borderId="0" xfId="0" applyNumberFormat="1" applyFill="1" applyAlignment="1">
      <alignment horizontal="left" vertical="center" wrapText="1"/>
    </xf>
    <xf numFmtId="176" fontId="0" fillId="0" borderId="0" xfId="0" applyFill="1" applyAlignment="1">
      <alignment horizontal="left" vertical="center" wrapText="1"/>
    </xf>
    <xf numFmtId="0" fontId="0" fillId="0" borderId="0" xfId="0" applyNumberFormat="1" applyFill="1" applyAlignment="1">
      <alignment horizontal="left" vertical="center" wrapText="1"/>
    </xf>
    <xf numFmtId="176" fontId="0" fillId="0" borderId="0" xfId="0" applyFont="1" applyFill="1" applyAlignment="1">
      <alignment horizontal="left"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5 2" xfId="50"/>
    <cellStyle name="常规 3 2 2" xfId="51"/>
    <cellStyle name="常规 2 2 2" xfId="52"/>
    <cellStyle name="0,0_x005f_x000d__x005f_x000a_NA_x005f_x000d__x005f_x000a_" xfId="53"/>
    <cellStyle name="常规 3 2" xfId="54"/>
    <cellStyle name="常规 2 2" xfId="55"/>
    <cellStyle name="常规 10" xfId="56"/>
    <cellStyle name="常规 2 3" xfId="57"/>
    <cellStyle name="0,0_x000d__x000a_NA_x000d__x000a_ 2" xfId="58"/>
    <cellStyle name="常规 2" xfId="59"/>
    <cellStyle name="常规 3" xfId="60"/>
    <cellStyle name="常规 3 3 2 2" xfId="61"/>
    <cellStyle name="常规 4" xfId="62"/>
    <cellStyle name="常规 5" xfId="63"/>
    <cellStyle name="货币 2" xfId="64"/>
    <cellStyle name="货币 2 2" xfId="6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5</xdr:row>
      <xdr:rowOff>626109</xdr:rowOff>
    </xdr:from>
    <xdr:ext cx="67944" cy="234950"/>
    <xdr:sp>
      <xdr:nvSpPr>
        <xdr:cNvPr id="2" name="textbox68"/>
        <xdr:cNvSpPr txBox="1"/>
      </xdr:nvSpPr>
      <xdr:spPr>
        <a:xfrm>
          <a:off x="12399010" y="6207125"/>
          <a:ext cx="67310" cy="2349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ct val="105000"/>
            </a:lnSpc>
            <a:tabLst>
              <a:tab pos="54610" algn="l"/>
            </a:tabLst>
          </a:pPr>
          <a:r>
            <a:rPr sz="1000" u="sng" kern="0" spc="0" dirty="0">
              <a:solidFill>
                <a:srgbClr val="000000">
                  <a:alpha val="100000"/>
                </a:srgbClr>
              </a:solidFill>
              <a:latin typeface="Arial" panose="020B0604020202020204"/>
              <a:ea typeface="Arial" panose="020B0604020202020204"/>
              <a:cs typeface="Arial" panose="020B0604020202020204"/>
            </a:rPr>
            <a:t>	</a:t>
          </a:r>
          <a:endParaRPr lang="zh-CN" altLang="en-US" sz="1000" dirty="0">
            <a:latin typeface="Arial" panose="020B0604020202020204"/>
            <a:ea typeface="Arial" panose="020B0604020202020204"/>
            <a:cs typeface="Arial" panose="020B0604020202020204"/>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19\2002&#24037;&#20316;\&#25104;&#26412;&#32454;&#21270;\XFBAK\LSZL\LJ.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lympic-server\&#24066;&#22330;&#37096;\Documents%20and%20Settings\qw.WISDRISH\My%20Documents\&#25105;&#25509;&#25910;&#21040;&#30340;&#25991;&#20214;\&#38050;&#31563;&#35745;&#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j\Documents\WeChat%20Files\wxid_kvaiueao9k7f22\FileStorage\File\2025-07\&#19978;&#28023;&#39033;&#30446;&#8212;&#26041;&#26696;&#35774;&#22791;&#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ject\K&#32447;&#22806;&#25253;&#20215;&#28165;&#21333;20201012&#65288;&#26126;&#32454;&#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
      <sheetName val="Q202"/>
      <sheetName val="Outlook"/>
      <sheetName val="bomABC"/>
      <sheetName val="1"/>
      <sheetName val="Q302"/>
      <sheetName val="账务"/>
      <sheetName val="选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钢筋"/>
      <sheetName val="钢筋计算表"/>
      <sheetName val="通风"/>
      <sheetName val="用汇"/>
      <sheetName val="热力"/>
      <sheetName val="电讯"/>
      <sheetName val="电气"/>
      <sheetName val="包装线初设"/>
      <sheetName val="土公辅标"/>
      <sheetName val="燃气"/>
      <sheetName val="引进分表"/>
      <sheetName val="给排水"/>
      <sheetName val="#REF"/>
      <sheetName val="螺栓"/>
      <sheetName val="10舍内水电系统"/>
      <sheetName val="8气动送料系统"/>
      <sheetName val="BR 95m Bag CN"/>
      <sheetName val="11待摊费用"/>
      <sheetName val="20应交税金"/>
      <sheetName val="SCUX_基价调整建议表_110420.html"/>
      <sheetName val="目录"/>
      <sheetName val="31夹层类-1-3"/>
      <sheetName val="猪舍数据"/>
      <sheetName val="变量因素"/>
      <sheetName val="产品汇总"/>
      <sheetName val="封面"/>
      <sheetName val="建筑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生物安全"/>
      <sheetName val="设备"/>
      <sheetName val="设备清单"/>
      <sheetName val="BR 95m Bag CN"/>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舍"/>
      <sheetName val="牌价表0924"/>
      <sheetName val="大塞链"/>
      <sheetName val="产床"/>
      <sheetName val="料塔"/>
      <sheetName val="限位栏"/>
      <sheetName val="BR 95m Bag C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84"/>
  <sheetViews>
    <sheetView tabSelected="1" topLeftCell="A67" workbookViewId="0">
      <selection activeCell="J79" sqref="J79"/>
    </sheetView>
  </sheetViews>
  <sheetFormatPr defaultColWidth="9" defaultRowHeight="13.5" outlineLevelCol="5"/>
  <cols>
    <col min="1" max="1" width="9" style="326"/>
    <col min="2" max="2" width="14.6333333333333" style="326" customWidth="1"/>
    <col min="3" max="3" width="14.6333333333333" style="327" customWidth="1"/>
    <col min="4" max="4" width="11.75" style="328" customWidth="1"/>
    <col min="5" max="5" width="12" style="326" customWidth="1"/>
    <col min="6" max="6" width="59.6333333333333" style="326" customWidth="1"/>
    <col min="7" max="16384" width="9" style="326"/>
  </cols>
  <sheetData>
    <row r="2" ht="22.5" spans="1:6">
      <c r="A2" s="329" t="s">
        <v>0</v>
      </c>
      <c r="B2" s="329"/>
      <c r="C2" s="330"/>
      <c r="D2" s="331"/>
      <c r="E2" s="329"/>
      <c r="F2" s="329"/>
    </row>
    <row r="3" ht="30" customHeight="1" spans="1:6">
      <c r="A3" s="326" t="s">
        <v>1</v>
      </c>
    </row>
    <row r="4" ht="42" customHeight="1" spans="1:6">
      <c r="A4" s="332" t="s">
        <v>2</v>
      </c>
      <c r="B4" s="333" t="s">
        <v>3</v>
      </c>
      <c r="C4" s="334" t="s">
        <v>4</v>
      </c>
      <c r="D4" s="335" t="s">
        <v>5</v>
      </c>
      <c r="E4" s="333" t="s">
        <v>6</v>
      </c>
      <c r="F4" s="336" t="s">
        <v>7</v>
      </c>
    </row>
    <row r="5" ht="42" customHeight="1" spans="1:6">
      <c r="A5" s="337">
        <v>1</v>
      </c>
      <c r="B5" s="338" t="s">
        <v>8</v>
      </c>
      <c r="C5" s="339"/>
      <c r="D5" s="340"/>
      <c r="E5" s="340"/>
      <c r="F5" s="341"/>
    </row>
    <row r="6" ht="42" customHeight="1" spans="1:6">
      <c r="A6" s="342"/>
      <c r="B6" s="343"/>
      <c r="C6" s="344" t="s">
        <v>9</v>
      </c>
      <c r="D6" s="345">
        <v>138</v>
      </c>
      <c r="E6" s="343" t="s">
        <v>10</v>
      </c>
      <c r="F6" s="346" t="s">
        <v>11</v>
      </c>
    </row>
    <row r="7" ht="42" customHeight="1" spans="1:6">
      <c r="A7" s="342"/>
      <c r="B7" s="343"/>
      <c r="C7" s="344" t="s">
        <v>12</v>
      </c>
      <c r="D7" s="345">
        <v>33</v>
      </c>
      <c r="E7" s="343" t="s">
        <v>10</v>
      </c>
      <c r="F7" s="346" t="s">
        <v>13</v>
      </c>
    </row>
    <row r="8" ht="42" customHeight="1" spans="1:6">
      <c r="A8" s="342"/>
      <c r="B8" s="343"/>
      <c r="C8" s="344" t="s">
        <v>14</v>
      </c>
      <c r="D8" s="345">
        <v>1</v>
      </c>
      <c r="E8" s="343" t="s">
        <v>10</v>
      </c>
      <c r="F8" s="346" t="s">
        <v>15</v>
      </c>
    </row>
    <row r="9" ht="42" customHeight="1" spans="1:6">
      <c r="A9" s="342"/>
      <c r="B9" s="343"/>
      <c r="C9" s="344" t="s">
        <v>16</v>
      </c>
      <c r="D9" s="345">
        <v>64</v>
      </c>
      <c r="E9" s="343" t="s">
        <v>10</v>
      </c>
      <c r="F9" s="346" t="s">
        <v>17</v>
      </c>
    </row>
    <row r="10" ht="42" customHeight="1" spans="1:6">
      <c r="A10" s="342"/>
      <c r="B10" s="343"/>
      <c r="C10" s="344" t="s">
        <v>18</v>
      </c>
      <c r="D10" s="345">
        <v>48</v>
      </c>
      <c r="E10" s="343" t="s">
        <v>10</v>
      </c>
      <c r="F10" s="346" t="s">
        <v>19</v>
      </c>
    </row>
    <row r="11" ht="42" customHeight="1" spans="1:6">
      <c r="A11" s="342"/>
      <c r="B11" s="343"/>
      <c r="C11" s="344" t="s">
        <v>20</v>
      </c>
      <c r="D11" s="345">
        <v>2</v>
      </c>
      <c r="E11" s="343" t="s">
        <v>10</v>
      </c>
      <c r="F11" s="346" t="s">
        <v>21</v>
      </c>
    </row>
    <row r="12" ht="42" customHeight="1" spans="1:6">
      <c r="A12" s="342"/>
      <c r="B12" s="343"/>
      <c r="C12" s="344" t="s">
        <v>22</v>
      </c>
      <c r="D12" s="345">
        <v>20</v>
      </c>
      <c r="E12" s="343" t="s">
        <v>10</v>
      </c>
      <c r="F12" s="346" t="s">
        <v>23</v>
      </c>
    </row>
    <row r="13" ht="42" customHeight="1" spans="1:6">
      <c r="A13" s="342"/>
      <c r="B13" s="343"/>
      <c r="C13" s="344" t="s">
        <v>24</v>
      </c>
      <c r="D13" s="345">
        <v>40</v>
      </c>
      <c r="E13" s="343" t="s">
        <v>10</v>
      </c>
      <c r="F13" s="346" t="s">
        <v>23</v>
      </c>
    </row>
    <row r="14" ht="42" customHeight="1" spans="1:6">
      <c r="A14" s="342"/>
      <c r="B14" s="343"/>
      <c r="C14" s="344" t="s">
        <v>25</v>
      </c>
      <c r="D14" s="345">
        <v>40</v>
      </c>
      <c r="E14" s="343" t="s">
        <v>10</v>
      </c>
      <c r="F14" s="346" t="s">
        <v>23</v>
      </c>
    </row>
    <row r="15" ht="42" customHeight="1" spans="1:6">
      <c r="A15" s="342">
        <v>2</v>
      </c>
      <c r="B15" s="347" t="s">
        <v>26</v>
      </c>
      <c r="C15" s="348"/>
      <c r="D15" s="349"/>
      <c r="E15" s="349"/>
      <c r="F15" s="350"/>
    </row>
    <row r="16" ht="42" customHeight="1" spans="1:6">
      <c r="A16" s="342"/>
      <c r="B16" s="343"/>
      <c r="C16" s="344" t="s">
        <v>27</v>
      </c>
      <c r="D16" s="345">
        <v>2</v>
      </c>
      <c r="E16" s="343" t="s">
        <v>10</v>
      </c>
      <c r="F16" s="346" t="s">
        <v>28</v>
      </c>
    </row>
    <row r="17" ht="42" customHeight="1" spans="1:6">
      <c r="A17" s="342"/>
      <c r="B17" s="343"/>
      <c r="C17" s="344" t="s">
        <v>29</v>
      </c>
      <c r="D17" s="345">
        <v>2</v>
      </c>
      <c r="E17" s="343" t="s">
        <v>10</v>
      </c>
      <c r="F17" s="346" t="s">
        <v>28</v>
      </c>
    </row>
    <row r="18" ht="42" customHeight="1" spans="1:6">
      <c r="A18" s="342"/>
      <c r="B18" s="343"/>
      <c r="C18" s="344" t="s">
        <v>30</v>
      </c>
      <c r="D18" s="345">
        <v>2</v>
      </c>
      <c r="E18" s="343" t="s">
        <v>10</v>
      </c>
      <c r="F18" s="346" t="s">
        <v>28</v>
      </c>
    </row>
    <row r="19" ht="42" customHeight="1" spans="1:6">
      <c r="A19" s="342"/>
      <c r="B19" s="343"/>
      <c r="C19" s="344" t="s">
        <v>31</v>
      </c>
      <c r="D19" s="345">
        <v>2</v>
      </c>
      <c r="E19" s="343" t="s">
        <v>10</v>
      </c>
      <c r="F19" s="346" t="s">
        <v>28</v>
      </c>
    </row>
    <row r="20" ht="42" customHeight="1" spans="1:6">
      <c r="A20" s="342"/>
      <c r="B20" s="343"/>
      <c r="C20" s="344" t="s">
        <v>32</v>
      </c>
      <c r="D20" s="345">
        <v>2</v>
      </c>
      <c r="E20" s="343" t="s">
        <v>10</v>
      </c>
      <c r="F20" s="346" t="s">
        <v>28</v>
      </c>
    </row>
    <row r="21" ht="42" customHeight="1" spans="1:6">
      <c r="A21" s="342">
        <v>3</v>
      </c>
      <c r="B21" s="347" t="s">
        <v>33</v>
      </c>
      <c r="C21" s="348"/>
      <c r="D21" s="349"/>
      <c r="E21" s="349"/>
      <c r="F21" s="350"/>
    </row>
    <row r="22" ht="42" customHeight="1" spans="1:6">
      <c r="A22" s="342"/>
      <c r="B22" s="343"/>
      <c r="C22" s="344" t="s">
        <v>34</v>
      </c>
      <c r="D22" s="345">
        <v>2</v>
      </c>
      <c r="E22" s="343" t="s">
        <v>10</v>
      </c>
      <c r="F22" s="346" t="s">
        <v>35</v>
      </c>
    </row>
    <row r="23" ht="42" customHeight="1" spans="1:6">
      <c r="A23" s="342"/>
      <c r="B23" s="343"/>
      <c r="C23" s="344" t="s">
        <v>36</v>
      </c>
      <c r="D23" s="345">
        <v>2</v>
      </c>
      <c r="E23" s="343" t="s">
        <v>10</v>
      </c>
      <c r="F23" s="346" t="s">
        <v>35</v>
      </c>
    </row>
    <row r="24" ht="42" customHeight="1" spans="1:6">
      <c r="A24" s="342"/>
      <c r="B24" s="343"/>
      <c r="C24" s="344" t="s">
        <v>37</v>
      </c>
      <c r="D24" s="345">
        <v>2</v>
      </c>
      <c r="E24" s="343" t="s">
        <v>10</v>
      </c>
      <c r="F24" s="346" t="s">
        <v>35</v>
      </c>
    </row>
    <row r="25" ht="42" customHeight="1" spans="1:6">
      <c r="A25" s="342"/>
      <c r="B25" s="343"/>
      <c r="C25" s="344" t="s">
        <v>38</v>
      </c>
      <c r="D25" s="345">
        <v>2</v>
      </c>
      <c r="E25" s="343" t="s">
        <v>10</v>
      </c>
      <c r="F25" s="346" t="s">
        <v>35</v>
      </c>
    </row>
    <row r="26" ht="42" customHeight="1" spans="1:6">
      <c r="A26" s="342"/>
      <c r="B26" s="343"/>
      <c r="C26" s="344" t="s">
        <v>39</v>
      </c>
      <c r="D26" s="345">
        <v>2</v>
      </c>
      <c r="E26" s="343" t="s">
        <v>10</v>
      </c>
      <c r="F26" s="346" t="s">
        <v>35</v>
      </c>
    </row>
    <row r="27" ht="42" customHeight="1" spans="1:6">
      <c r="A27" s="342">
        <v>4</v>
      </c>
      <c r="B27" s="347" t="s">
        <v>40</v>
      </c>
      <c r="C27" s="348"/>
      <c r="D27" s="349"/>
      <c r="E27" s="349"/>
      <c r="F27" s="350"/>
    </row>
    <row r="28" ht="42" customHeight="1" spans="1:6">
      <c r="A28" s="342"/>
      <c r="B28" s="343"/>
      <c r="C28" s="344" t="s">
        <v>41</v>
      </c>
      <c r="D28" s="345">
        <v>2</v>
      </c>
      <c r="E28" s="343" t="s">
        <v>10</v>
      </c>
      <c r="F28" s="346" t="s">
        <v>42</v>
      </c>
    </row>
    <row r="29" ht="42" customHeight="1" spans="1:6">
      <c r="A29" s="342"/>
      <c r="B29" s="343"/>
      <c r="C29" s="344" t="s">
        <v>43</v>
      </c>
      <c r="D29" s="345">
        <v>2</v>
      </c>
      <c r="E29" s="343" t="s">
        <v>10</v>
      </c>
      <c r="F29" s="346" t="s">
        <v>42</v>
      </c>
    </row>
    <row r="30" ht="42" customHeight="1" spans="1:6">
      <c r="A30" s="342"/>
      <c r="B30" s="343"/>
      <c r="C30" s="344" t="s">
        <v>44</v>
      </c>
      <c r="D30" s="345">
        <v>2</v>
      </c>
      <c r="E30" s="343" t="s">
        <v>10</v>
      </c>
      <c r="F30" s="346" t="s">
        <v>42</v>
      </c>
    </row>
    <row r="31" ht="42" customHeight="1" spans="1:6">
      <c r="A31" s="342"/>
      <c r="B31" s="343"/>
      <c r="C31" s="344" t="s">
        <v>45</v>
      </c>
      <c r="D31" s="345">
        <v>2</v>
      </c>
      <c r="E31" s="343" t="s">
        <v>10</v>
      </c>
      <c r="F31" s="346" t="s">
        <v>42</v>
      </c>
    </row>
    <row r="32" ht="42" customHeight="1" spans="1:6">
      <c r="A32" s="342"/>
      <c r="B32" s="343"/>
      <c r="C32" s="344" t="s">
        <v>46</v>
      </c>
      <c r="D32" s="345">
        <v>2</v>
      </c>
      <c r="E32" s="343" t="s">
        <v>10</v>
      </c>
      <c r="F32" s="346" t="s">
        <v>42</v>
      </c>
    </row>
    <row r="33" ht="42" customHeight="1" spans="1:6">
      <c r="A33" s="342">
        <v>5</v>
      </c>
      <c r="B33" s="347" t="s">
        <v>47</v>
      </c>
      <c r="C33" s="348"/>
      <c r="D33" s="349"/>
      <c r="E33" s="349"/>
      <c r="F33" s="350"/>
    </row>
    <row r="34" ht="42" customHeight="1" spans="1:6">
      <c r="A34" s="342"/>
      <c r="B34" s="343"/>
      <c r="C34" s="344" t="s">
        <v>48</v>
      </c>
      <c r="D34" s="345">
        <v>2</v>
      </c>
      <c r="E34" s="343" t="s">
        <v>10</v>
      </c>
      <c r="F34" s="346" t="s">
        <v>49</v>
      </c>
    </row>
    <row r="35" ht="42" customHeight="1" spans="1:6">
      <c r="A35" s="342"/>
      <c r="B35" s="343"/>
      <c r="C35" s="344" t="s">
        <v>50</v>
      </c>
      <c r="D35" s="345">
        <v>2</v>
      </c>
      <c r="E35" s="343" t="s">
        <v>10</v>
      </c>
      <c r="F35" s="346" t="s">
        <v>49</v>
      </c>
    </row>
    <row r="36" ht="42" customHeight="1" spans="1:6">
      <c r="A36" s="342"/>
      <c r="B36" s="343"/>
      <c r="C36" s="344" t="s">
        <v>51</v>
      </c>
      <c r="D36" s="345">
        <v>2</v>
      </c>
      <c r="E36" s="343" t="s">
        <v>10</v>
      </c>
      <c r="F36" s="346" t="s">
        <v>49</v>
      </c>
    </row>
    <row r="37" ht="42" customHeight="1" spans="1:6">
      <c r="A37" s="342"/>
      <c r="B37" s="343"/>
      <c r="C37" s="344" t="s">
        <v>52</v>
      </c>
      <c r="D37" s="345">
        <v>2</v>
      </c>
      <c r="E37" s="343" t="s">
        <v>10</v>
      </c>
      <c r="F37" s="346" t="s">
        <v>49</v>
      </c>
    </row>
    <row r="38" ht="42" customHeight="1" spans="1:6">
      <c r="A38" s="342"/>
      <c r="B38" s="343"/>
      <c r="C38" s="344" t="s">
        <v>53</v>
      </c>
      <c r="D38" s="345">
        <v>2</v>
      </c>
      <c r="E38" s="343" t="s">
        <v>10</v>
      </c>
      <c r="F38" s="346" t="s">
        <v>49</v>
      </c>
    </row>
    <row r="39" ht="42" customHeight="1" spans="1:6">
      <c r="A39" s="342">
        <v>6</v>
      </c>
      <c r="B39" s="347" t="s">
        <v>54</v>
      </c>
      <c r="C39" s="348"/>
      <c r="D39" s="349"/>
      <c r="E39" s="349"/>
      <c r="F39" s="350"/>
    </row>
    <row r="40" ht="42" customHeight="1" spans="1:6">
      <c r="A40" s="342"/>
      <c r="B40" s="343"/>
      <c r="C40" s="344" t="s">
        <v>55</v>
      </c>
      <c r="D40" s="345">
        <v>2</v>
      </c>
      <c r="E40" s="343" t="s">
        <v>10</v>
      </c>
      <c r="F40" s="346" t="s">
        <v>56</v>
      </c>
    </row>
    <row r="41" ht="42" customHeight="1" spans="1:6">
      <c r="A41" s="342"/>
      <c r="B41" s="343"/>
      <c r="C41" s="344" t="s">
        <v>57</v>
      </c>
      <c r="D41" s="345">
        <v>2</v>
      </c>
      <c r="E41" s="343" t="s">
        <v>10</v>
      </c>
      <c r="F41" s="346" t="s">
        <v>56</v>
      </c>
    </row>
    <row r="42" ht="42" customHeight="1" spans="1:6">
      <c r="A42" s="342"/>
      <c r="B42" s="343"/>
      <c r="C42" s="344" t="s">
        <v>58</v>
      </c>
      <c r="D42" s="345">
        <v>2</v>
      </c>
      <c r="E42" s="343" t="s">
        <v>10</v>
      </c>
      <c r="F42" s="346" t="s">
        <v>56</v>
      </c>
    </row>
    <row r="43" ht="42" customHeight="1" spans="1:6">
      <c r="A43" s="342"/>
      <c r="B43" s="343"/>
      <c r="C43" s="344" t="s">
        <v>59</v>
      </c>
      <c r="D43" s="345">
        <v>2</v>
      </c>
      <c r="E43" s="343" t="s">
        <v>10</v>
      </c>
      <c r="F43" s="346" t="s">
        <v>56</v>
      </c>
    </row>
    <row r="44" ht="42" customHeight="1" spans="1:6">
      <c r="A44" s="342"/>
      <c r="B44" s="343"/>
      <c r="C44" s="344" t="s">
        <v>60</v>
      </c>
      <c r="D44" s="345">
        <v>2</v>
      </c>
      <c r="E44" s="343" t="s">
        <v>10</v>
      </c>
      <c r="F44" s="346" t="s">
        <v>56</v>
      </c>
    </row>
    <row r="45" ht="42" customHeight="1" spans="1:6">
      <c r="A45" s="342">
        <v>7</v>
      </c>
      <c r="B45" s="347" t="s">
        <v>61</v>
      </c>
      <c r="C45" s="348"/>
      <c r="D45" s="349"/>
      <c r="E45" s="349"/>
      <c r="F45" s="350"/>
    </row>
    <row r="46" ht="42" customHeight="1" spans="1:6">
      <c r="A46" s="342"/>
      <c r="B46" s="343"/>
      <c r="C46" s="344" t="s">
        <v>62</v>
      </c>
      <c r="D46" s="345">
        <v>1</v>
      </c>
      <c r="E46" s="343" t="s">
        <v>10</v>
      </c>
      <c r="F46" s="346" t="s">
        <v>63</v>
      </c>
    </row>
    <row r="47" ht="42" customHeight="1" spans="1:6">
      <c r="A47" s="342"/>
      <c r="B47" s="343"/>
      <c r="C47" s="344" t="s">
        <v>64</v>
      </c>
      <c r="D47" s="345">
        <v>1</v>
      </c>
      <c r="E47" s="343" t="s">
        <v>10</v>
      </c>
      <c r="F47" s="346" t="s">
        <v>63</v>
      </c>
    </row>
    <row r="48" ht="42" customHeight="1" spans="1:6">
      <c r="A48" s="342"/>
      <c r="B48" s="343"/>
      <c r="C48" s="344" t="s">
        <v>65</v>
      </c>
      <c r="D48" s="345">
        <v>1</v>
      </c>
      <c r="E48" s="343" t="s">
        <v>10</v>
      </c>
      <c r="F48" s="346" t="s">
        <v>63</v>
      </c>
    </row>
    <row r="49" ht="42" customHeight="1" spans="1:6">
      <c r="A49" s="342"/>
      <c r="B49" s="343"/>
      <c r="C49" s="344" t="s">
        <v>66</v>
      </c>
      <c r="D49" s="345">
        <v>1</v>
      </c>
      <c r="E49" s="343" t="s">
        <v>10</v>
      </c>
      <c r="F49" s="346" t="s">
        <v>63</v>
      </c>
    </row>
    <row r="50" ht="42" customHeight="1" spans="1:6">
      <c r="A50" s="342"/>
      <c r="B50" s="343"/>
      <c r="C50" s="344" t="s">
        <v>67</v>
      </c>
      <c r="D50" s="345">
        <v>2</v>
      </c>
      <c r="E50" s="343" t="s">
        <v>10</v>
      </c>
      <c r="F50" s="346" t="s">
        <v>63</v>
      </c>
    </row>
    <row r="51" ht="42" customHeight="1" spans="1:6">
      <c r="A51" s="342"/>
      <c r="B51" s="343"/>
      <c r="C51" s="344" t="s">
        <v>68</v>
      </c>
      <c r="D51" s="345">
        <v>2</v>
      </c>
      <c r="E51" s="343" t="s">
        <v>10</v>
      </c>
      <c r="F51" s="346" t="s">
        <v>63</v>
      </c>
    </row>
    <row r="52" ht="42" customHeight="1" spans="1:6">
      <c r="A52" s="342"/>
      <c r="B52" s="343"/>
      <c r="C52" s="344" t="s">
        <v>69</v>
      </c>
      <c r="D52" s="345">
        <v>2</v>
      </c>
      <c r="E52" s="343" t="s">
        <v>10</v>
      </c>
      <c r="F52" s="346" t="s">
        <v>63</v>
      </c>
    </row>
    <row r="53" ht="42" customHeight="1" spans="1:6">
      <c r="A53" s="342"/>
      <c r="B53" s="343"/>
      <c r="C53" s="344" t="s">
        <v>70</v>
      </c>
      <c r="D53" s="345">
        <v>2</v>
      </c>
      <c r="E53" s="343" t="s">
        <v>10</v>
      </c>
      <c r="F53" s="346" t="s">
        <v>70</v>
      </c>
    </row>
    <row r="54" ht="42" customHeight="1" spans="1:6">
      <c r="A54" s="342">
        <v>8</v>
      </c>
      <c r="B54" s="347" t="s">
        <v>71</v>
      </c>
      <c r="C54" s="348"/>
      <c r="D54" s="349"/>
      <c r="E54" s="349"/>
      <c r="F54" s="350"/>
    </row>
    <row r="55" ht="42" customHeight="1" spans="1:6">
      <c r="A55" s="351"/>
      <c r="B55" s="352"/>
      <c r="C55" s="344" t="s">
        <v>72</v>
      </c>
      <c r="D55" s="345">
        <v>1</v>
      </c>
      <c r="E55" s="343" t="s">
        <v>10</v>
      </c>
      <c r="F55" s="346" t="s">
        <v>73</v>
      </c>
    </row>
    <row r="56" ht="42" customHeight="1" spans="1:6">
      <c r="A56" s="342"/>
      <c r="B56" s="343"/>
      <c r="C56" s="344" t="s">
        <v>74</v>
      </c>
      <c r="D56" s="345">
        <v>1</v>
      </c>
      <c r="E56" s="343" t="s">
        <v>10</v>
      </c>
      <c r="F56" s="346" t="s">
        <v>75</v>
      </c>
    </row>
    <row r="57" ht="42" customHeight="1" spans="1:6">
      <c r="A57" s="342"/>
      <c r="B57" s="343"/>
      <c r="C57" s="344" t="s">
        <v>76</v>
      </c>
      <c r="D57" s="345">
        <v>1</v>
      </c>
      <c r="E57" s="343" t="s">
        <v>10</v>
      </c>
      <c r="F57" s="346" t="s">
        <v>77</v>
      </c>
    </row>
    <row r="58" ht="42" customHeight="1" spans="1:6">
      <c r="A58" s="342"/>
      <c r="B58" s="343"/>
      <c r="C58" s="344" t="s">
        <v>78</v>
      </c>
      <c r="D58" s="345">
        <v>1</v>
      </c>
      <c r="E58" s="343" t="s">
        <v>10</v>
      </c>
      <c r="F58" s="346" t="s">
        <v>75</v>
      </c>
    </row>
    <row r="59" ht="42" customHeight="1" spans="1:6">
      <c r="A59" s="342"/>
      <c r="B59" s="343"/>
      <c r="C59" s="344" t="s">
        <v>79</v>
      </c>
      <c r="D59" s="345">
        <v>1</v>
      </c>
      <c r="E59" s="343" t="s">
        <v>10</v>
      </c>
      <c r="F59" s="346" t="s">
        <v>77</v>
      </c>
    </row>
    <row r="60" ht="42" customHeight="1" spans="1:6">
      <c r="A60" s="342"/>
      <c r="B60" s="343"/>
      <c r="C60" s="344" t="s">
        <v>80</v>
      </c>
      <c r="D60" s="345">
        <v>1</v>
      </c>
      <c r="E60" s="343" t="s">
        <v>10</v>
      </c>
      <c r="F60" s="346" t="s">
        <v>77</v>
      </c>
    </row>
    <row r="61" ht="42" customHeight="1" spans="1:6">
      <c r="A61" s="342"/>
      <c r="B61" s="343"/>
      <c r="C61" s="344" t="s">
        <v>81</v>
      </c>
      <c r="D61" s="345">
        <v>1</v>
      </c>
      <c r="E61" s="343" t="s">
        <v>10</v>
      </c>
      <c r="F61" s="346" t="s">
        <v>77</v>
      </c>
    </row>
    <row r="62" ht="42" customHeight="1" spans="1:6">
      <c r="A62" s="342"/>
      <c r="B62" s="343"/>
      <c r="C62" s="344" t="s">
        <v>82</v>
      </c>
      <c r="D62" s="345">
        <v>1</v>
      </c>
      <c r="E62" s="343" t="s">
        <v>10</v>
      </c>
      <c r="F62" s="346" t="s">
        <v>77</v>
      </c>
    </row>
    <row r="63" ht="42" customHeight="1" spans="1:6">
      <c r="A63" s="342"/>
      <c r="B63" s="343"/>
      <c r="C63" s="344" t="s">
        <v>83</v>
      </c>
      <c r="D63" s="345">
        <v>4</v>
      </c>
      <c r="E63" s="343" t="s">
        <v>10</v>
      </c>
      <c r="F63" s="346" t="s">
        <v>84</v>
      </c>
    </row>
    <row r="64" ht="42" customHeight="1" spans="1:6">
      <c r="A64" s="342">
        <v>9</v>
      </c>
      <c r="B64" s="347" t="s">
        <v>85</v>
      </c>
      <c r="C64" s="348"/>
      <c r="D64" s="349"/>
      <c r="E64" s="349"/>
      <c r="F64" s="350"/>
    </row>
    <row r="65" ht="42" customHeight="1" spans="1:6">
      <c r="A65" s="342"/>
      <c r="B65" s="343"/>
      <c r="C65" s="344" t="s">
        <v>86</v>
      </c>
      <c r="D65" s="345">
        <v>24</v>
      </c>
      <c r="E65" s="343" t="s">
        <v>10</v>
      </c>
      <c r="F65" s="346" t="s">
        <v>87</v>
      </c>
    </row>
    <row r="66" ht="42" customHeight="1" spans="1:6">
      <c r="A66" s="342"/>
      <c r="B66" s="343"/>
      <c r="C66" s="344" t="s">
        <v>88</v>
      </c>
      <c r="D66" s="345">
        <v>1</v>
      </c>
      <c r="E66" s="343" t="s">
        <v>10</v>
      </c>
      <c r="F66" s="346" t="s">
        <v>89</v>
      </c>
    </row>
    <row r="67" ht="42" customHeight="1" spans="1:6">
      <c r="A67" s="342"/>
      <c r="B67" s="343"/>
      <c r="C67" s="353" t="s">
        <v>90</v>
      </c>
      <c r="D67" s="354">
        <v>1</v>
      </c>
      <c r="E67" s="355" t="s">
        <v>10</v>
      </c>
      <c r="F67" s="356" t="s">
        <v>90</v>
      </c>
    </row>
    <row r="68" ht="42" customHeight="1" spans="1:6">
      <c r="A68" s="342"/>
      <c r="B68" s="343"/>
      <c r="C68" s="353" t="s">
        <v>91</v>
      </c>
      <c r="D68" s="354">
        <v>4</v>
      </c>
      <c r="E68" s="355" t="s">
        <v>92</v>
      </c>
      <c r="F68" s="356" t="s">
        <v>91</v>
      </c>
    </row>
    <row r="69" ht="42" customHeight="1" spans="1:6">
      <c r="A69" s="342"/>
      <c r="B69" s="343"/>
      <c r="C69" s="353" t="s">
        <v>93</v>
      </c>
      <c r="D69" s="357">
        <v>1</v>
      </c>
      <c r="E69" s="355" t="s">
        <v>92</v>
      </c>
      <c r="F69" s="356" t="s">
        <v>93</v>
      </c>
    </row>
    <row r="70" ht="42" customHeight="1" spans="1:6">
      <c r="A70" s="358"/>
      <c r="B70" s="359"/>
      <c r="C70" s="360" t="s">
        <v>94</v>
      </c>
      <c r="D70" s="361">
        <v>2</v>
      </c>
      <c r="E70" s="362" t="s">
        <v>92</v>
      </c>
      <c r="F70" s="363" t="s">
        <v>94</v>
      </c>
    </row>
    <row r="72" spans="1:6">
      <c r="A72" s="326" t="s">
        <v>95</v>
      </c>
    </row>
    <row r="73" ht="42" customHeight="1" spans="1:6">
      <c r="A73" s="364" t="s">
        <v>96</v>
      </c>
      <c r="B73" s="365"/>
      <c r="C73" s="365"/>
      <c r="D73" s="366"/>
      <c r="E73" s="365"/>
      <c r="F73" s="365"/>
    </row>
    <row r="74" ht="42" customHeight="1" spans="1:6">
      <c r="A74" s="367" t="s">
        <v>97</v>
      </c>
      <c r="B74" s="367"/>
      <c r="C74" s="367"/>
      <c r="D74" s="368"/>
      <c r="E74" s="367"/>
      <c r="F74" s="367"/>
    </row>
    <row r="75" ht="42" customHeight="1" spans="1:6">
      <c r="A75" s="367" t="s">
        <v>98</v>
      </c>
      <c r="B75" s="367"/>
      <c r="C75" s="367"/>
      <c r="D75" s="368"/>
      <c r="E75" s="367"/>
      <c r="F75" s="367"/>
    </row>
    <row r="76" ht="114" customHeight="1" spans="1:6">
      <c r="A76" s="365" t="s">
        <v>99</v>
      </c>
      <c r="B76" s="365"/>
      <c r="C76" s="365"/>
      <c r="D76" s="366"/>
      <c r="E76" s="365"/>
      <c r="F76" s="365"/>
    </row>
    <row r="77" ht="42" customHeight="1" spans="1:6">
      <c r="A77" s="367" t="s">
        <v>100</v>
      </c>
      <c r="B77" s="367"/>
      <c r="C77" s="367"/>
      <c r="D77" s="368"/>
      <c r="E77" s="367"/>
      <c r="F77" s="367"/>
    </row>
    <row r="78" ht="42" customHeight="1" spans="1:6">
      <c r="A78" s="367" t="s">
        <v>101</v>
      </c>
      <c r="B78" s="367"/>
      <c r="C78" s="367"/>
      <c r="D78" s="368"/>
      <c r="E78" s="367"/>
      <c r="F78" s="367"/>
    </row>
    <row r="79" ht="42" customHeight="1" spans="1:6">
      <c r="A79" s="367" t="s">
        <v>102</v>
      </c>
      <c r="B79" s="367"/>
      <c r="C79" s="367"/>
      <c r="D79" s="368"/>
      <c r="E79" s="367"/>
      <c r="F79" s="367"/>
    </row>
    <row r="80" ht="42" customHeight="1" spans="1:6">
      <c r="A80" s="369" t="s">
        <v>103</v>
      </c>
      <c r="B80" s="367"/>
      <c r="C80" s="367"/>
      <c r="D80" s="368"/>
      <c r="E80" s="367"/>
      <c r="F80" s="367"/>
    </row>
    <row r="81" ht="42" customHeight="1" spans="1:6">
      <c r="A81" s="367" t="s">
        <v>104</v>
      </c>
      <c r="B81" s="367"/>
      <c r="C81" s="367"/>
      <c r="D81" s="368"/>
      <c r="E81" s="367"/>
      <c r="F81" s="367"/>
    </row>
    <row r="82" ht="42" customHeight="1" spans="1:6">
      <c r="A82" s="367" t="s">
        <v>105</v>
      </c>
      <c r="B82" s="367"/>
      <c r="C82" s="367"/>
      <c r="D82" s="368"/>
      <c r="E82" s="367"/>
      <c r="F82" s="367"/>
    </row>
    <row r="83" ht="42" customHeight="1" spans="1:6">
      <c r="A83" s="367" t="s">
        <v>106</v>
      </c>
      <c r="B83" s="367"/>
      <c r="C83" s="367"/>
      <c r="D83" s="368"/>
      <c r="E83" s="367"/>
      <c r="F83" s="367"/>
    </row>
    <row r="84" ht="42" customHeight="1" spans="1:6">
      <c r="A84" s="367" t="s">
        <v>107</v>
      </c>
      <c r="B84" s="367"/>
      <c r="C84" s="367"/>
      <c r="D84" s="368"/>
      <c r="E84" s="367"/>
      <c r="F84" s="367"/>
    </row>
  </sheetData>
  <mergeCells count="13">
    <mergeCell ref="A2:F2"/>
    <mergeCell ref="A73:F73"/>
    <mergeCell ref="A74:F74"/>
    <mergeCell ref="A75:F75"/>
    <mergeCell ref="A76:F76"/>
    <mergeCell ref="A77:F77"/>
    <mergeCell ref="A78:F78"/>
    <mergeCell ref="A79:F79"/>
    <mergeCell ref="A80:F80"/>
    <mergeCell ref="A81:F81"/>
    <mergeCell ref="A82:F82"/>
    <mergeCell ref="A83:F83"/>
    <mergeCell ref="A84:F8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F8" sqref="F8"/>
    </sheetView>
  </sheetViews>
  <sheetFormatPr defaultColWidth="9" defaultRowHeight="14.25"/>
  <cols>
    <col min="1" max="1" width="9" style="2"/>
    <col min="2" max="2" width="19.6666666666667" style="3" customWidth="1"/>
    <col min="3" max="4" width="7.24166666666667" style="3" customWidth="1"/>
    <col min="5" max="5" width="21.6333333333333" style="4" customWidth="1"/>
    <col min="6" max="6" width="85.6333333333333" style="5" customWidth="1"/>
    <col min="7" max="7" width="5.63333333333333" style="2" customWidth="1"/>
    <col min="8" max="8" width="6.66666666666667" style="6" customWidth="1"/>
    <col min="9" max="9" width="13.5" style="2" customWidth="1"/>
    <col min="10" max="10" width="13.7583333333333" style="2"/>
    <col min="11" max="16384" width="9" style="2"/>
  </cols>
  <sheetData>
    <row r="1" ht="23.25" spans="1:9">
      <c r="A1" s="7"/>
      <c r="B1" s="8" t="s">
        <v>369</v>
      </c>
      <c r="C1" s="8"/>
      <c r="D1" s="8"/>
      <c r="E1" s="9"/>
      <c r="F1" s="10"/>
      <c r="G1" s="11"/>
      <c r="H1" s="8"/>
    </row>
    <row r="2" s="1" customFormat="1" ht="27.75" spans="1:9">
      <c r="A2" s="12" t="s">
        <v>109</v>
      </c>
      <c r="B2" s="13" t="s">
        <v>4</v>
      </c>
      <c r="C2" s="14" t="s">
        <v>5</v>
      </c>
      <c r="D2" s="14" t="s">
        <v>6</v>
      </c>
      <c r="E2" s="13" t="s">
        <v>110</v>
      </c>
      <c r="F2" s="15" t="s">
        <v>111</v>
      </c>
      <c r="G2" s="16" t="s">
        <v>6</v>
      </c>
      <c r="H2" s="17" t="s">
        <v>5</v>
      </c>
    </row>
    <row r="3" s="1" customFormat="1" ht="180" spans="1:9">
      <c r="A3" s="18" t="s">
        <v>185</v>
      </c>
      <c r="B3" s="19" t="s">
        <v>86</v>
      </c>
      <c r="C3" s="19">
        <v>24</v>
      </c>
      <c r="D3" s="19" t="s">
        <v>10</v>
      </c>
      <c r="E3" s="20" t="s">
        <v>86</v>
      </c>
      <c r="F3" s="21" t="s">
        <v>370</v>
      </c>
      <c r="G3" s="22" t="s">
        <v>10</v>
      </c>
      <c r="H3" s="23">
        <v>24</v>
      </c>
    </row>
    <row r="4" s="2" customFormat="1" ht="72" spans="1:9">
      <c r="A4" s="24"/>
      <c r="B4" s="25" t="s">
        <v>88</v>
      </c>
      <c r="C4" s="25">
        <v>1</v>
      </c>
      <c r="D4" s="25" t="s">
        <v>10</v>
      </c>
      <c r="E4" s="26" t="s">
        <v>371</v>
      </c>
      <c r="F4" s="27" t="s">
        <v>372</v>
      </c>
      <c r="G4" s="28" t="s">
        <v>10</v>
      </c>
      <c r="H4" s="29">
        <v>2</v>
      </c>
    </row>
    <row r="5" s="2" customFormat="1" ht="136.5" spans="1:9">
      <c r="A5" s="24"/>
      <c r="B5" s="25"/>
      <c r="C5" s="25"/>
      <c r="D5" s="25"/>
      <c r="E5" s="30" t="s">
        <v>373</v>
      </c>
      <c r="F5" s="31" t="s">
        <v>374</v>
      </c>
      <c r="G5" s="28" t="s">
        <v>10</v>
      </c>
      <c r="H5" s="29">
        <v>1</v>
      </c>
    </row>
    <row r="6" s="2" customFormat="1" ht="108" spans="1:9">
      <c r="A6" s="24"/>
      <c r="B6" s="25"/>
      <c r="C6" s="25"/>
      <c r="D6" s="25"/>
      <c r="E6" s="26" t="s">
        <v>375</v>
      </c>
      <c r="F6" s="27" t="s">
        <v>376</v>
      </c>
      <c r="G6" s="28" t="s">
        <v>125</v>
      </c>
      <c r="H6" s="29">
        <v>8</v>
      </c>
    </row>
    <row r="7" s="2" customFormat="1" ht="228" spans="1:9">
      <c r="A7" s="24"/>
      <c r="B7" s="25"/>
      <c r="C7" s="25"/>
      <c r="D7" s="25"/>
      <c r="E7" s="26" t="s">
        <v>377</v>
      </c>
      <c r="F7" s="27" t="s">
        <v>378</v>
      </c>
      <c r="G7" s="28" t="s">
        <v>125</v>
      </c>
      <c r="H7" s="29">
        <v>18</v>
      </c>
      <c r="I7" s="32"/>
    </row>
    <row r="8" s="2" customFormat="1" ht="396" spans="1:9">
      <c r="A8" s="24"/>
      <c r="B8" s="25"/>
      <c r="C8" s="25"/>
      <c r="D8" s="25"/>
      <c r="E8" s="26" t="s">
        <v>379</v>
      </c>
      <c r="F8" s="33" t="s">
        <v>380</v>
      </c>
      <c r="G8" s="28" t="s">
        <v>125</v>
      </c>
      <c r="H8" s="29">
        <v>2</v>
      </c>
      <c r="I8" s="32"/>
    </row>
    <row r="9" s="2" customFormat="1" ht="120" spans="1:9">
      <c r="A9" s="24"/>
      <c r="B9" s="25"/>
      <c r="C9" s="25"/>
      <c r="D9" s="25"/>
      <c r="E9" s="26" t="s">
        <v>381</v>
      </c>
      <c r="F9" s="27" t="s">
        <v>382</v>
      </c>
      <c r="G9" s="28" t="s">
        <v>10</v>
      </c>
      <c r="H9" s="29">
        <v>2</v>
      </c>
    </row>
    <row r="10" s="2" customFormat="1" ht="60" spans="1:9">
      <c r="A10" s="24"/>
      <c r="B10" s="25"/>
      <c r="C10" s="25"/>
      <c r="D10" s="25"/>
      <c r="E10" s="26" t="s">
        <v>383</v>
      </c>
      <c r="F10" s="27" t="s">
        <v>384</v>
      </c>
      <c r="G10" s="26" t="s">
        <v>125</v>
      </c>
      <c r="H10" s="29">
        <v>18</v>
      </c>
    </row>
    <row r="11" s="2" customFormat="1" ht="324" spans="1:9">
      <c r="A11" s="24"/>
      <c r="B11" s="25"/>
      <c r="C11" s="25"/>
      <c r="D11" s="25"/>
      <c r="E11" s="26" t="s">
        <v>385</v>
      </c>
      <c r="F11" s="27" t="s">
        <v>386</v>
      </c>
      <c r="G11" s="28" t="s">
        <v>10</v>
      </c>
      <c r="H11" s="29">
        <v>1</v>
      </c>
    </row>
    <row r="12" ht="84" spans="1:9">
      <c r="A12" s="34" t="s">
        <v>387</v>
      </c>
      <c r="B12" s="26" t="s">
        <v>90</v>
      </c>
      <c r="C12" s="35">
        <v>1</v>
      </c>
      <c r="D12" s="26" t="s">
        <v>10</v>
      </c>
      <c r="E12" s="26" t="s">
        <v>90</v>
      </c>
      <c r="F12" s="27" t="s">
        <v>388</v>
      </c>
      <c r="G12" s="26" t="s">
        <v>10</v>
      </c>
      <c r="H12" s="36">
        <v>1</v>
      </c>
    </row>
    <row r="13" ht="48" spans="1:9">
      <c r="A13" s="34"/>
      <c r="B13" s="26" t="s">
        <v>91</v>
      </c>
      <c r="C13" s="35">
        <v>4</v>
      </c>
      <c r="D13" s="26" t="s">
        <v>92</v>
      </c>
      <c r="E13" s="26" t="s">
        <v>91</v>
      </c>
      <c r="F13" s="27" t="s">
        <v>389</v>
      </c>
      <c r="G13" s="26" t="s">
        <v>92</v>
      </c>
      <c r="H13" s="36">
        <v>4</v>
      </c>
    </row>
    <row r="14" ht="27" spans="1:9">
      <c r="A14" s="34"/>
      <c r="B14" s="26" t="s">
        <v>93</v>
      </c>
      <c r="C14" s="37">
        <v>1</v>
      </c>
      <c r="D14" s="26" t="s">
        <v>92</v>
      </c>
      <c r="E14" s="26" t="s">
        <v>93</v>
      </c>
      <c r="F14" s="27" t="s">
        <v>390</v>
      </c>
      <c r="G14" s="26" t="s">
        <v>92</v>
      </c>
      <c r="H14" s="38">
        <v>1</v>
      </c>
    </row>
    <row r="15" spans="1:9">
      <c r="A15" s="39"/>
      <c r="B15" s="40" t="s">
        <v>94</v>
      </c>
      <c r="C15" s="41">
        <v>2</v>
      </c>
      <c r="D15" s="40" t="s">
        <v>92</v>
      </c>
      <c r="E15" s="40" t="s">
        <v>94</v>
      </c>
      <c r="F15" s="42" t="s">
        <v>391</v>
      </c>
      <c r="G15" s="40" t="s">
        <v>92</v>
      </c>
      <c r="H15" s="43">
        <v>2</v>
      </c>
    </row>
    <row r="16" spans="1:9">
      <c r="A16" s="44" t="s">
        <v>240</v>
      </c>
      <c r="B16" s="44"/>
      <c r="C16" s="44"/>
      <c r="D16" s="44"/>
      <c r="E16" s="44"/>
      <c r="F16" s="45"/>
      <c r="G16" s="44"/>
      <c r="H16" s="44"/>
    </row>
    <row r="17" spans="1:8">
      <c r="A17" s="46" t="s">
        <v>241</v>
      </c>
      <c r="B17" s="47"/>
      <c r="C17" s="47"/>
      <c r="D17" s="47"/>
      <c r="E17" s="46"/>
      <c r="F17" s="48"/>
      <c r="G17" s="46"/>
      <c r="H17" s="46"/>
    </row>
    <row r="18" spans="1:8">
      <c r="A18" s="46" t="s">
        <v>392</v>
      </c>
      <c r="B18" s="47"/>
      <c r="C18" s="47"/>
      <c r="D18" s="47"/>
      <c r="E18" s="46"/>
      <c r="F18" s="48"/>
      <c r="G18" s="46"/>
      <c r="H18" s="46"/>
    </row>
  </sheetData>
  <mergeCells count="9">
    <mergeCell ref="B1:H1"/>
    <mergeCell ref="A16:H16"/>
    <mergeCell ref="A17:H17"/>
    <mergeCell ref="A18:H18"/>
    <mergeCell ref="A3:A11"/>
    <mergeCell ref="A12:A15"/>
    <mergeCell ref="B4:B11"/>
    <mergeCell ref="C4:C11"/>
    <mergeCell ref="D4:D11"/>
  </mergeCells>
  <pageMargins left="0.75" right="0.75" top="1" bottom="1" header="0.5" footer="0.5"/>
  <pageSetup paperSize="9" scale="58"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4"/>
  <sheetViews>
    <sheetView zoomScaleSheetLayoutView="145" topLeftCell="B1" workbookViewId="0">
      <selection activeCell="F59" sqref="F59"/>
    </sheetView>
  </sheetViews>
  <sheetFormatPr defaultColWidth="9" defaultRowHeight="12" outlineLevelCol="7"/>
  <cols>
    <col min="1" max="1" width="18.825" style="275" customWidth="1"/>
    <col min="2" max="2" width="10.4333333333333" style="276" customWidth="1"/>
    <col min="3" max="3" width="10.4333333333333" style="277" customWidth="1"/>
    <col min="4" max="4" width="10.4333333333333" style="276" customWidth="1"/>
    <col min="5" max="5" width="24.1166666666667" style="276" customWidth="1"/>
    <col min="6" max="6" width="73.425" style="278" customWidth="1"/>
    <col min="7" max="7" width="9.44166666666667" style="279" customWidth="1"/>
    <col min="8" max="8" width="7.91666666666667" style="280" customWidth="1"/>
    <col min="9" max="10" width="11.1333333333333" style="275"/>
    <col min="11" max="16384" width="9" style="275"/>
  </cols>
  <sheetData>
    <row r="1" ht="23.25" spans="1:8">
      <c r="A1" s="281" t="s">
        <v>108</v>
      </c>
      <c r="B1" s="281"/>
      <c r="C1" s="282"/>
      <c r="D1" s="281"/>
      <c r="E1" s="281"/>
      <c r="F1" s="283"/>
      <c r="G1" s="281"/>
      <c r="H1" s="281"/>
    </row>
    <row r="2" ht="27.75" spans="1:8">
      <c r="A2" s="284" t="s">
        <v>109</v>
      </c>
      <c r="B2" s="285" t="s">
        <v>4</v>
      </c>
      <c r="C2" s="286" t="s">
        <v>5</v>
      </c>
      <c r="D2" s="285" t="s">
        <v>6</v>
      </c>
      <c r="E2" s="285" t="s">
        <v>110</v>
      </c>
      <c r="F2" s="285" t="s">
        <v>111</v>
      </c>
      <c r="G2" s="287" t="s">
        <v>6</v>
      </c>
      <c r="H2" s="288" t="s">
        <v>5</v>
      </c>
    </row>
    <row r="3" s="274" customFormat="1" ht="94.5" spans="1:8">
      <c r="A3" s="289" t="s">
        <v>112</v>
      </c>
      <c r="B3" s="290" t="s">
        <v>113</v>
      </c>
      <c r="C3" s="291">
        <v>138</v>
      </c>
      <c r="D3" s="290" t="s">
        <v>10</v>
      </c>
      <c r="E3" s="292" t="s">
        <v>114</v>
      </c>
      <c r="F3" s="293" t="s">
        <v>115</v>
      </c>
      <c r="G3" s="294" t="s">
        <v>116</v>
      </c>
      <c r="H3" s="295">
        <v>138</v>
      </c>
    </row>
    <row r="4" s="274" customFormat="1" ht="67.5" spans="1:8">
      <c r="A4" s="296"/>
      <c r="B4" s="297"/>
      <c r="C4" s="298"/>
      <c r="D4" s="297"/>
      <c r="E4" s="299" t="s">
        <v>117</v>
      </c>
      <c r="F4" s="300" t="s">
        <v>118</v>
      </c>
      <c r="G4" s="207" t="s">
        <v>119</v>
      </c>
      <c r="H4" s="118">
        <v>3</v>
      </c>
    </row>
    <row r="5" s="274" customFormat="1" ht="40.5" spans="1:8">
      <c r="A5" s="296"/>
      <c r="B5" s="297"/>
      <c r="C5" s="298"/>
      <c r="D5" s="297"/>
      <c r="E5" s="297" t="s">
        <v>120</v>
      </c>
      <c r="F5" s="300" t="s">
        <v>121</v>
      </c>
      <c r="G5" s="115" t="s">
        <v>122</v>
      </c>
      <c r="H5" s="119">
        <f>H3</f>
        <v>138</v>
      </c>
    </row>
    <row r="6" s="274" customFormat="1" ht="27" spans="1:8">
      <c r="A6" s="296"/>
      <c r="B6" s="297"/>
      <c r="C6" s="298"/>
      <c r="D6" s="297"/>
      <c r="E6" s="297" t="s">
        <v>123</v>
      </c>
      <c r="F6" s="300" t="s">
        <v>124</v>
      </c>
      <c r="G6" s="115" t="s">
        <v>125</v>
      </c>
      <c r="H6" s="119">
        <v>138</v>
      </c>
    </row>
    <row r="7" s="274" customFormat="1" ht="40.5" spans="1:8">
      <c r="A7" s="296"/>
      <c r="B7" s="297"/>
      <c r="C7" s="298"/>
      <c r="D7" s="297"/>
      <c r="E7" s="297" t="s">
        <v>126</v>
      </c>
      <c r="F7" s="300" t="s">
        <v>127</v>
      </c>
      <c r="G7" s="115" t="s">
        <v>125</v>
      </c>
      <c r="H7" s="119">
        <v>138</v>
      </c>
    </row>
    <row r="8" s="274" customFormat="1" ht="40.5" spans="1:8">
      <c r="A8" s="296"/>
      <c r="B8" s="297"/>
      <c r="C8" s="298"/>
      <c r="D8" s="297"/>
      <c r="E8" s="297" t="s">
        <v>128</v>
      </c>
      <c r="F8" s="300" t="s">
        <v>129</v>
      </c>
      <c r="G8" s="115" t="s">
        <v>130</v>
      </c>
      <c r="H8" s="119">
        <v>4</v>
      </c>
    </row>
    <row r="9" s="274" customFormat="1" ht="162" spans="1:8">
      <c r="A9" s="296"/>
      <c r="B9" s="297" t="s">
        <v>12</v>
      </c>
      <c r="C9" s="301">
        <v>33</v>
      </c>
      <c r="D9" s="297" t="s">
        <v>10</v>
      </c>
      <c r="E9" s="302" t="s">
        <v>131</v>
      </c>
      <c r="F9" s="303" t="s">
        <v>132</v>
      </c>
      <c r="G9" s="207" t="s">
        <v>133</v>
      </c>
      <c r="H9" s="118">
        <f>7.5*3*11+2.3*3</f>
        <v>254.4</v>
      </c>
    </row>
    <row r="10" s="274" customFormat="1" ht="40.5" spans="1:8">
      <c r="A10" s="296"/>
      <c r="B10" s="297"/>
      <c r="C10" s="298"/>
      <c r="D10" s="297"/>
      <c r="E10" s="145" t="s">
        <v>134</v>
      </c>
      <c r="F10" s="303" t="s">
        <v>121</v>
      </c>
      <c r="G10" s="207" t="s">
        <v>122</v>
      </c>
      <c r="H10" s="118">
        <v>33</v>
      </c>
    </row>
    <row r="11" s="274" customFormat="1" ht="40.5" spans="1:8">
      <c r="A11" s="296"/>
      <c r="B11" s="297"/>
      <c r="C11" s="298"/>
      <c r="D11" s="297"/>
      <c r="E11" s="145" t="s">
        <v>123</v>
      </c>
      <c r="F11" s="304" t="s">
        <v>135</v>
      </c>
      <c r="G11" s="207" t="s">
        <v>125</v>
      </c>
      <c r="H11" s="118">
        <v>24</v>
      </c>
    </row>
    <row r="12" s="274" customFormat="1" ht="54" spans="1:8">
      <c r="A12" s="296"/>
      <c r="B12" s="297"/>
      <c r="C12" s="298"/>
      <c r="D12" s="297"/>
      <c r="E12" s="145" t="s">
        <v>136</v>
      </c>
      <c r="F12" s="304" t="s">
        <v>137</v>
      </c>
      <c r="G12" s="305" t="s">
        <v>125</v>
      </c>
      <c r="H12" s="118">
        <v>8</v>
      </c>
    </row>
    <row r="13" s="274" customFormat="1" ht="40.5" spans="1:8">
      <c r="A13" s="296"/>
      <c r="B13" s="297"/>
      <c r="C13" s="298"/>
      <c r="D13" s="297"/>
      <c r="E13" s="145" t="s">
        <v>138</v>
      </c>
      <c r="F13" s="304" t="s">
        <v>139</v>
      </c>
      <c r="G13" s="207" t="s">
        <v>125</v>
      </c>
      <c r="H13" s="118">
        <v>24</v>
      </c>
    </row>
    <row r="14" s="274" customFormat="1" ht="40.5" spans="1:8">
      <c r="A14" s="296"/>
      <c r="B14" s="297"/>
      <c r="C14" s="298"/>
      <c r="D14" s="297"/>
      <c r="E14" s="145" t="s">
        <v>126</v>
      </c>
      <c r="F14" s="304" t="s">
        <v>140</v>
      </c>
      <c r="G14" s="207" t="s">
        <v>125</v>
      </c>
      <c r="H14" s="118">
        <v>16</v>
      </c>
    </row>
    <row r="15" s="274" customFormat="1" ht="27" spans="1:8">
      <c r="A15" s="296"/>
      <c r="B15" s="297"/>
      <c r="C15" s="298"/>
      <c r="D15" s="297"/>
      <c r="E15" s="297" t="s">
        <v>128</v>
      </c>
      <c r="F15" s="300" t="s">
        <v>141</v>
      </c>
      <c r="G15" s="115" t="s">
        <v>130</v>
      </c>
      <c r="H15" s="119">
        <v>4</v>
      </c>
    </row>
    <row r="16" s="274" customFormat="1" ht="81" spans="1:8">
      <c r="A16" s="296"/>
      <c r="B16" s="297" t="s">
        <v>14</v>
      </c>
      <c r="C16" s="301">
        <v>1</v>
      </c>
      <c r="D16" s="297" t="s">
        <v>10</v>
      </c>
      <c r="E16" s="297" t="s">
        <v>14</v>
      </c>
      <c r="F16" s="300" t="s">
        <v>142</v>
      </c>
      <c r="G16" s="115" t="s">
        <v>92</v>
      </c>
      <c r="H16" s="119">
        <v>1</v>
      </c>
    </row>
    <row r="17" s="274" customFormat="1" ht="13.5" spans="1:8">
      <c r="A17" s="296"/>
      <c r="B17" s="297"/>
      <c r="C17" s="298"/>
      <c r="D17" s="297"/>
      <c r="E17" s="297" t="s">
        <v>143</v>
      </c>
      <c r="F17" s="300" t="s">
        <v>144</v>
      </c>
      <c r="G17" s="115" t="s">
        <v>119</v>
      </c>
      <c r="H17" s="119">
        <v>1</v>
      </c>
    </row>
    <row r="18" ht="94.5" spans="1:8">
      <c r="A18" s="306" t="s">
        <v>145</v>
      </c>
      <c r="B18" s="297" t="s">
        <v>16</v>
      </c>
      <c r="C18" s="307">
        <v>64</v>
      </c>
      <c r="D18" s="299" t="s">
        <v>10</v>
      </c>
      <c r="E18" s="299" t="s">
        <v>146</v>
      </c>
      <c r="F18" s="300" t="s">
        <v>147</v>
      </c>
      <c r="G18" s="308" t="s">
        <v>148</v>
      </c>
      <c r="H18" s="309">
        <v>64</v>
      </c>
    </row>
    <row r="19" ht="13.5" spans="1:8">
      <c r="A19" s="310"/>
      <c r="B19" s="297"/>
      <c r="C19" s="311"/>
      <c r="D19" s="299"/>
      <c r="E19" s="145" t="s">
        <v>149</v>
      </c>
      <c r="F19" s="304" t="s">
        <v>150</v>
      </c>
      <c r="G19" s="207" t="s">
        <v>122</v>
      </c>
      <c r="H19" s="118">
        <f>H18</f>
        <v>64</v>
      </c>
    </row>
    <row r="20" ht="13.5" spans="1:8">
      <c r="A20" s="310"/>
      <c r="B20" s="297"/>
      <c r="C20" s="311"/>
      <c r="D20" s="299"/>
      <c r="E20" s="145" t="s">
        <v>151</v>
      </c>
      <c r="F20" s="304" t="s">
        <v>152</v>
      </c>
      <c r="G20" s="207" t="s">
        <v>125</v>
      </c>
      <c r="H20" s="118">
        <v>64</v>
      </c>
    </row>
    <row r="21" ht="13.5" spans="1:8">
      <c r="A21" s="310"/>
      <c r="B21" s="297"/>
      <c r="C21" s="311"/>
      <c r="D21" s="299"/>
      <c r="E21" s="145" t="s">
        <v>153</v>
      </c>
      <c r="F21" s="304" t="s">
        <v>154</v>
      </c>
      <c r="G21" s="207" t="s">
        <v>148</v>
      </c>
      <c r="H21" s="118">
        <f>H18</f>
        <v>64</v>
      </c>
    </row>
    <row r="22" ht="40.5" spans="1:8">
      <c r="A22" s="310"/>
      <c r="B22" s="297"/>
      <c r="C22" s="311"/>
      <c r="D22" s="299"/>
      <c r="E22" s="145" t="s">
        <v>155</v>
      </c>
      <c r="F22" s="304" t="s">
        <v>156</v>
      </c>
      <c r="G22" s="207" t="s">
        <v>133</v>
      </c>
      <c r="H22" s="118">
        <f>(2.4*17+28.8*2-0.7*16)*4</f>
        <v>348.8</v>
      </c>
    </row>
    <row r="23" ht="13.5" spans="1:8">
      <c r="A23" s="310"/>
      <c r="B23" s="297"/>
      <c r="C23" s="311"/>
      <c r="D23" s="299"/>
      <c r="E23" s="145" t="s">
        <v>157</v>
      </c>
      <c r="F23" s="304" t="s">
        <v>158</v>
      </c>
      <c r="G23" s="207" t="s">
        <v>125</v>
      </c>
      <c r="H23" s="118">
        <v>64</v>
      </c>
    </row>
    <row r="24" ht="40.5" spans="1:8">
      <c r="A24" s="310"/>
      <c r="B24" s="297"/>
      <c r="C24" s="311"/>
      <c r="D24" s="299"/>
      <c r="E24" s="145" t="s">
        <v>159</v>
      </c>
      <c r="F24" s="304" t="s">
        <v>160</v>
      </c>
      <c r="G24" s="207" t="s">
        <v>125</v>
      </c>
      <c r="H24" s="118">
        <v>64</v>
      </c>
    </row>
    <row r="25" ht="40.5" spans="1:8">
      <c r="A25" s="310"/>
      <c r="B25" s="297"/>
      <c r="C25" s="311"/>
      <c r="D25" s="299"/>
      <c r="E25" s="297" t="s">
        <v>161</v>
      </c>
      <c r="F25" s="300" t="s">
        <v>162</v>
      </c>
      <c r="G25" s="207" t="s">
        <v>125</v>
      </c>
      <c r="H25" s="118">
        <v>64</v>
      </c>
    </row>
    <row r="26" ht="13.5" spans="1:8">
      <c r="A26" s="310"/>
      <c r="B26" s="297"/>
      <c r="C26" s="311"/>
      <c r="D26" s="299"/>
      <c r="E26" s="297" t="s">
        <v>163</v>
      </c>
      <c r="F26" s="300" t="s">
        <v>164</v>
      </c>
      <c r="G26" s="207" t="s">
        <v>122</v>
      </c>
      <c r="H26" s="118">
        <v>196</v>
      </c>
    </row>
    <row r="27" ht="40.5" spans="1:8">
      <c r="A27" s="310"/>
      <c r="B27" s="297"/>
      <c r="C27" s="311"/>
      <c r="D27" s="299"/>
      <c r="E27" s="145" t="s">
        <v>165</v>
      </c>
      <c r="F27" s="304" t="s">
        <v>166</v>
      </c>
      <c r="G27" s="207" t="s">
        <v>167</v>
      </c>
      <c r="H27" s="118">
        <f>0.7*2.4*64</f>
        <v>107.52</v>
      </c>
    </row>
    <row r="28" ht="27" spans="1:8">
      <c r="A28" s="310"/>
      <c r="B28" s="297"/>
      <c r="C28" s="311"/>
      <c r="D28" s="299"/>
      <c r="E28" s="145" t="s">
        <v>168</v>
      </c>
      <c r="F28" s="304" t="s">
        <v>169</v>
      </c>
      <c r="G28" s="207" t="s">
        <v>167</v>
      </c>
      <c r="H28" s="118">
        <f>(1.8-0.7)*2.4*64</f>
        <v>168.96</v>
      </c>
    </row>
    <row r="29" ht="27" spans="1:8">
      <c r="A29" s="310"/>
      <c r="B29" s="297"/>
      <c r="C29" s="311"/>
      <c r="D29" s="299"/>
      <c r="E29" s="145" t="s">
        <v>170</v>
      </c>
      <c r="F29" s="304" t="s">
        <v>171</v>
      </c>
      <c r="G29" s="207" t="s">
        <v>125</v>
      </c>
      <c r="H29" s="118">
        <f>H18</f>
        <v>64</v>
      </c>
    </row>
    <row r="30" ht="13.5" spans="1:8">
      <c r="A30" s="310"/>
      <c r="B30" s="297"/>
      <c r="C30" s="311"/>
      <c r="D30" s="299"/>
      <c r="E30" s="145" t="s">
        <v>172</v>
      </c>
      <c r="F30" s="304" t="s">
        <v>173</v>
      </c>
      <c r="G30" s="207" t="s">
        <v>125</v>
      </c>
      <c r="H30" s="118">
        <f>H18</f>
        <v>64</v>
      </c>
    </row>
    <row r="31" s="275" customFormat="1" ht="13.5" spans="1:8">
      <c r="A31" s="310"/>
      <c r="B31" s="297"/>
      <c r="C31" s="311"/>
      <c r="D31" s="299"/>
      <c r="E31" s="145" t="s">
        <v>174</v>
      </c>
      <c r="F31" s="304" t="s">
        <v>175</v>
      </c>
      <c r="G31" s="207" t="s">
        <v>125</v>
      </c>
      <c r="H31" s="118">
        <v>64</v>
      </c>
    </row>
    <row r="32" ht="27" spans="1:8">
      <c r="A32" s="310"/>
      <c r="B32" s="297"/>
      <c r="C32" s="311"/>
      <c r="D32" s="299"/>
      <c r="E32" s="297" t="s">
        <v>176</v>
      </c>
      <c r="F32" s="300" t="s">
        <v>177</v>
      </c>
      <c r="G32" s="115" t="s">
        <v>119</v>
      </c>
      <c r="H32" s="119">
        <v>7</v>
      </c>
    </row>
    <row r="33" ht="148.5" spans="1:8">
      <c r="A33" s="310"/>
      <c r="B33" s="312" t="s">
        <v>18</v>
      </c>
      <c r="C33" s="313">
        <v>48</v>
      </c>
      <c r="D33" s="312" t="s">
        <v>10</v>
      </c>
      <c r="E33" s="299" t="s">
        <v>131</v>
      </c>
      <c r="F33" s="300" t="s">
        <v>178</v>
      </c>
      <c r="G33" s="308" t="s">
        <v>133</v>
      </c>
      <c r="H33" s="309">
        <f>28.8*6+3*17*3</f>
        <v>325.8</v>
      </c>
    </row>
    <row r="34" ht="40.5" spans="1:8">
      <c r="A34" s="310"/>
      <c r="B34" s="314"/>
      <c r="C34" s="315"/>
      <c r="D34" s="314"/>
      <c r="E34" s="297" t="s">
        <v>179</v>
      </c>
      <c r="F34" s="300" t="s">
        <v>180</v>
      </c>
      <c r="G34" s="115" t="s">
        <v>125</v>
      </c>
      <c r="H34" s="119">
        <f>2*16*3</f>
        <v>96</v>
      </c>
    </row>
    <row r="35" ht="27" spans="1:8">
      <c r="A35" s="310"/>
      <c r="B35" s="314"/>
      <c r="C35" s="315"/>
      <c r="D35" s="314"/>
      <c r="E35" s="297" t="s">
        <v>170</v>
      </c>
      <c r="F35" s="304" t="s">
        <v>181</v>
      </c>
      <c r="G35" s="115" t="s">
        <v>125</v>
      </c>
      <c r="H35" s="119">
        <f>2*16*3</f>
        <v>96</v>
      </c>
    </row>
    <row r="36" ht="13.5" spans="1:8">
      <c r="A36" s="310"/>
      <c r="B36" s="314"/>
      <c r="C36" s="315"/>
      <c r="D36" s="314"/>
      <c r="E36" s="145" t="s">
        <v>172</v>
      </c>
      <c r="F36" s="304" t="s">
        <v>182</v>
      </c>
      <c r="G36" s="207" t="s">
        <v>125</v>
      </c>
      <c r="H36" s="118">
        <f>H35</f>
        <v>96</v>
      </c>
    </row>
    <row r="37" ht="13.5" spans="1:8">
      <c r="A37" s="310"/>
      <c r="B37" s="314"/>
      <c r="C37" s="315"/>
      <c r="D37" s="314"/>
      <c r="E37" s="145" t="s">
        <v>174</v>
      </c>
      <c r="F37" s="304" t="s">
        <v>183</v>
      </c>
      <c r="G37" s="207" t="s">
        <v>125</v>
      </c>
      <c r="H37" s="118">
        <v>96</v>
      </c>
    </row>
    <row r="38" ht="27" spans="1:8">
      <c r="A38" s="316"/>
      <c r="B38" s="290"/>
      <c r="C38" s="291"/>
      <c r="D38" s="290"/>
      <c r="E38" s="297" t="s">
        <v>176</v>
      </c>
      <c r="F38" s="300" t="s">
        <v>184</v>
      </c>
      <c r="G38" s="115" t="s">
        <v>119</v>
      </c>
      <c r="H38" s="119">
        <v>5</v>
      </c>
    </row>
    <row r="39" ht="148.5" spans="1:8">
      <c r="A39" s="317" t="s">
        <v>185</v>
      </c>
      <c r="B39" s="297" t="s">
        <v>20</v>
      </c>
      <c r="C39" s="301">
        <v>2</v>
      </c>
      <c r="D39" s="297" t="s">
        <v>10</v>
      </c>
      <c r="E39" s="299" t="s">
        <v>131</v>
      </c>
      <c r="F39" s="300" t="s">
        <v>186</v>
      </c>
      <c r="G39" s="308" t="s">
        <v>133</v>
      </c>
      <c r="H39" s="309">
        <v>121</v>
      </c>
    </row>
    <row r="40" ht="40.5" spans="1:8">
      <c r="A40" s="317"/>
      <c r="B40" s="297"/>
      <c r="C40" s="298"/>
      <c r="D40" s="297"/>
      <c r="E40" s="297" t="s">
        <v>187</v>
      </c>
      <c r="F40" s="300" t="s">
        <v>188</v>
      </c>
      <c r="G40" s="115" t="s">
        <v>125</v>
      </c>
      <c r="H40" s="119">
        <v>26</v>
      </c>
    </row>
    <row r="41" ht="27" spans="1:8">
      <c r="A41" s="317"/>
      <c r="B41" s="297"/>
      <c r="C41" s="298"/>
      <c r="D41" s="297"/>
      <c r="E41" s="297" t="s">
        <v>176</v>
      </c>
      <c r="F41" s="300" t="s">
        <v>189</v>
      </c>
      <c r="G41" s="115" t="s">
        <v>119</v>
      </c>
      <c r="H41" s="119">
        <v>18</v>
      </c>
    </row>
    <row r="42" ht="148.5" spans="1:8">
      <c r="A42" s="317"/>
      <c r="B42" s="297" t="s">
        <v>22</v>
      </c>
      <c r="C42" s="301">
        <v>20</v>
      </c>
      <c r="D42" s="297" t="s">
        <v>10</v>
      </c>
      <c r="E42" s="299" t="s">
        <v>131</v>
      </c>
      <c r="F42" s="300" t="s">
        <v>186</v>
      </c>
      <c r="G42" s="308" t="s">
        <v>133</v>
      </c>
      <c r="H42" s="309">
        <f>30*2+11.6*10-1.05*10</f>
        <v>165.5</v>
      </c>
    </row>
    <row r="43" ht="40.5" spans="1:8">
      <c r="A43" s="317"/>
      <c r="B43" s="297"/>
      <c r="C43" s="298"/>
      <c r="D43" s="297"/>
      <c r="E43" s="297" t="s">
        <v>187</v>
      </c>
      <c r="F43" s="300" t="s">
        <v>190</v>
      </c>
      <c r="G43" s="115" t="s">
        <v>125</v>
      </c>
      <c r="H43" s="119">
        <f>3*10*2</f>
        <v>60</v>
      </c>
    </row>
    <row r="44" ht="54" spans="1:8">
      <c r="A44" s="317"/>
      <c r="B44" s="297"/>
      <c r="C44" s="298"/>
      <c r="D44" s="297"/>
      <c r="E44" s="297" t="s">
        <v>191</v>
      </c>
      <c r="F44" s="300" t="s">
        <v>192</v>
      </c>
      <c r="G44" s="301" t="s">
        <v>125</v>
      </c>
      <c r="H44" s="119">
        <v>20</v>
      </c>
    </row>
    <row r="45" ht="27" spans="1:8">
      <c r="A45" s="317"/>
      <c r="B45" s="297"/>
      <c r="C45" s="298"/>
      <c r="D45" s="297"/>
      <c r="E45" s="297" t="s">
        <v>176</v>
      </c>
      <c r="F45" s="300" t="s">
        <v>193</v>
      </c>
      <c r="G45" s="115" t="s">
        <v>119</v>
      </c>
      <c r="H45" s="119">
        <v>3</v>
      </c>
    </row>
    <row r="46" ht="148.5" spans="1:8">
      <c r="A46" s="317" t="s">
        <v>194</v>
      </c>
      <c r="B46" s="115" t="s">
        <v>24</v>
      </c>
      <c r="C46" s="318">
        <v>40</v>
      </c>
      <c r="D46" s="308" t="s">
        <v>10</v>
      </c>
      <c r="E46" s="299" t="s">
        <v>131</v>
      </c>
      <c r="F46" s="300" t="s">
        <v>186</v>
      </c>
      <c r="G46" s="308" t="s">
        <v>133</v>
      </c>
      <c r="H46" s="309">
        <f t="shared" ref="H46:H49" si="0">H42*2</f>
        <v>331</v>
      </c>
    </row>
    <row r="47" ht="40.5" spans="1:8">
      <c r="A47" s="317"/>
      <c r="B47" s="115"/>
      <c r="C47" s="318"/>
      <c r="D47" s="308"/>
      <c r="E47" s="297" t="s">
        <v>187</v>
      </c>
      <c r="F47" s="300" t="s">
        <v>190</v>
      </c>
      <c r="G47" s="115" t="s">
        <v>125</v>
      </c>
      <c r="H47" s="119">
        <f t="shared" si="0"/>
        <v>120</v>
      </c>
    </row>
    <row r="48" ht="54" spans="1:8">
      <c r="A48" s="317"/>
      <c r="B48" s="115"/>
      <c r="C48" s="318"/>
      <c r="D48" s="308"/>
      <c r="E48" s="297" t="s">
        <v>191</v>
      </c>
      <c r="F48" s="300" t="s">
        <v>192</v>
      </c>
      <c r="G48" s="301" t="s">
        <v>125</v>
      </c>
      <c r="H48" s="119">
        <f t="shared" si="0"/>
        <v>40</v>
      </c>
    </row>
    <row r="49" ht="27" spans="1:8">
      <c r="A49" s="317"/>
      <c r="B49" s="115"/>
      <c r="C49" s="318"/>
      <c r="D49" s="308"/>
      <c r="E49" s="297" t="s">
        <v>176</v>
      </c>
      <c r="F49" s="300" t="s">
        <v>193</v>
      </c>
      <c r="G49" s="115" t="s">
        <v>119</v>
      </c>
      <c r="H49" s="119">
        <f t="shared" si="0"/>
        <v>6</v>
      </c>
    </row>
    <row r="50" ht="148.5" spans="1:8">
      <c r="A50" s="296" t="s">
        <v>195</v>
      </c>
      <c r="B50" s="115" t="s">
        <v>25</v>
      </c>
      <c r="C50" s="318">
        <v>40</v>
      </c>
      <c r="D50" s="308" t="s">
        <v>10</v>
      </c>
      <c r="E50" s="299" t="s">
        <v>131</v>
      </c>
      <c r="F50" s="300" t="s">
        <v>186</v>
      </c>
      <c r="G50" s="308" t="s">
        <v>133</v>
      </c>
      <c r="H50" s="309">
        <f t="shared" ref="H50:H53" si="1">H46</f>
        <v>331</v>
      </c>
    </row>
    <row r="51" ht="40.5" spans="1:8">
      <c r="A51" s="296"/>
      <c r="B51" s="115"/>
      <c r="C51" s="318"/>
      <c r="D51" s="308"/>
      <c r="E51" s="297" t="s">
        <v>187</v>
      </c>
      <c r="F51" s="300" t="s">
        <v>190</v>
      </c>
      <c r="G51" s="115" t="s">
        <v>125</v>
      </c>
      <c r="H51" s="119">
        <f t="shared" si="1"/>
        <v>120</v>
      </c>
    </row>
    <row r="52" ht="54" spans="1:8">
      <c r="A52" s="296"/>
      <c r="B52" s="115"/>
      <c r="C52" s="318"/>
      <c r="D52" s="308"/>
      <c r="E52" s="297" t="s">
        <v>191</v>
      </c>
      <c r="F52" s="300" t="s">
        <v>192</v>
      </c>
      <c r="G52" s="301" t="s">
        <v>125</v>
      </c>
      <c r="H52" s="119">
        <f t="shared" si="1"/>
        <v>40</v>
      </c>
    </row>
    <row r="53" ht="27.75" spans="1:8">
      <c r="A53" s="319"/>
      <c r="B53" s="126"/>
      <c r="C53" s="320"/>
      <c r="D53" s="321"/>
      <c r="E53" s="322" t="s">
        <v>176</v>
      </c>
      <c r="F53" s="323" t="s">
        <v>193</v>
      </c>
      <c r="G53" s="126" t="s">
        <v>119</v>
      </c>
      <c r="H53" s="324">
        <f t="shared" si="1"/>
        <v>6</v>
      </c>
    </row>
    <row r="54" ht="13.5" spans="1:8">
      <c r="A54" s="325" t="s">
        <v>196</v>
      </c>
      <c r="B54" s="325"/>
      <c r="C54" s="325"/>
      <c r="D54" s="325"/>
      <c r="E54" s="325"/>
      <c r="F54" s="325"/>
      <c r="G54" s="325"/>
      <c r="H54" s="325"/>
    </row>
  </sheetData>
  <mergeCells count="34">
    <mergeCell ref="A1:H1"/>
    <mergeCell ref="A54:H54"/>
    <mergeCell ref="A3:A17"/>
    <mergeCell ref="A18:A38"/>
    <mergeCell ref="A39:A45"/>
    <mergeCell ref="A46:A49"/>
    <mergeCell ref="A50:A53"/>
    <mergeCell ref="B3:B8"/>
    <mergeCell ref="B9:B15"/>
    <mergeCell ref="B16:B17"/>
    <mergeCell ref="B18:B32"/>
    <mergeCell ref="B33:B38"/>
    <mergeCell ref="B39:B41"/>
    <mergeCell ref="B42:B45"/>
    <mergeCell ref="B46:B49"/>
    <mergeCell ref="B50:B53"/>
    <mergeCell ref="C3:C8"/>
    <mergeCell ref="C9:C15"/>
    <mergeCell ref="C16:C17"/>
    <mergeCell ref="C18:C32"/>
    <mergeCell ref="C33:C38"/>
    <mergeCell ref="C39:C41"/>
    <mergeCell ref="C42:C45"/>
    <mergeCell ref="C46:C49"/>
    <mergeCell ref="C50:C53"/>
    <mergeCell ref="D3:D8"/>
    <mergeCell ref="D9:D15"/>
    <mergeCell ref="D16:D17"/>
    <mergeCell ref="D18:D32"/>
    <mergeCell ref="D33:D38"/>
    <mergeCell ref="D39:D41"/>
    <mergeCell ref="D42:D45"/>
    <mergeCell ref="D46:D49"/>
    <mergeCell ref="D50:D53"/>
  </mergeCells>
  <pageMargins left="0.75" right="0.75" top="1" bottom="1" header="0.5" footer="0.5"/>
  <pageSetup paperSize="9" scale="6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72"/>
  <sheetViews>
    <sheetView topLeftCell="A55" workbookViewId="0">
      <selection activeCell="F68" sqref="F68"/>
    </sheetView>
  </sheetViews>
  <sheetFormatPr defaultColWidth="9" defaultRowHeight="13.5" outlineLevelCol="7"/>
  <cols>
    <col min="1" max="1" width="12" style="186" customWidth="1"/>
    <col min="2" max="2" width="12.9666666666667" style="186" customWidth="1"/>
    <col min="3" max="3" width="6.86666666666667" style="187" customWidth="1"/>
    <col min="4" max="4" width="7.025" style="188" customWidth="1"/>
    <col min="5" max="5" width="20.4666666666667" style="246" customWidth="1"/>
    <col min="6" max="6" width="125.466666666667" style="189" customWidth="1"/>
    <col min="7" max="7" width="7.63333333333333" style="188" customWidth="1"/>
    <col min="8" max="8" width="7.80833333333333" style="187" customWidth="1"/>
    <col min="9" max="9" width="12.3833333333333" style="188" customWidth="1"/>
    <col min="10" max="10" width="15" style="188"/>
    <col min="11" max="16374" width="9" style="188"/>
    <col min="16375" max="16375" width="9" style="191"/>
    <col min="16376" max="16384" width="9" style="188"/>
  </cols>
  <sheetData>
    <row r="1" ht="23.25" spans="1:8">
      <c r="A1" s="247" t="s">
        <v>197</v>
      </c>
      <c r="B1" s="247"/>
      <c r="C1" s="248"/>
      <c r="D1" s="249"/>
      <c r="E1" s="250"/>
      <c r="F1" s="251"/>
      <c r="G1" s="249"/>
      <c r="H1" s="248"/>
    </row>
    <row r="2" ht="27.75" spans="1:8">
      <c r="A2" s="252" t="s">
        <v>109</v>
      </c>
      <c r="B2" s="197" t="s">
        <v>4</v>
      </c>
      <c r="C2" s="253" t="s">
        <v>5</v>
      </c>
      <c r="D2" s="197" t="s">
        <v>6</v>
      </c>
      <c r="E2" s="254" t="s">
        <v>110</v>
      </c>
      <c r="F2" s="197" t="s">
        <v>111</v>
      </c>
      <c r="G2" s="197" t="s">
        <v>6</v>
      </c>
      <c r="H2" s="255" t="s">
        <v>5</v>
      </c>
    </row>
    <row r="3" spans="1:8">
      <c r="A3" s="256" t="s">
        <v>112</v>
      </c>
      <c r="B3" s="257" t="s">
        <v>27</v>
      </c>
      <c r="C3" s="258">
        <v>2</v>
      </c>
      <c r="D3" s="259" t="s">
        <v>10</v>
      </c>
      <c r="E3" s="260" t="s">
        <v>198</v>
      </c>
      <c r="F3" s="260" t="s">
        <v>199</v>
      </c>
      <c r="G3" s="261" t="s">
        <v>200</v>
      </c>
      <c r="H3" s="262">
        <f>15.3*2</f>
        <v>30.6</v>
      </c>
    </row>
    <row r="4" spans="1:8">
      <c r="A4" s="205"/>
      <c r="B4" s="28"/>
      <c r="C4" s="206"/>
      <c r="D4" s="209"/>
      <c r="E4" s="263" t="s">
        <v>201</v>
      </c>
      <c r="F4" s="263" t="s">
        <v>202</v>
      </c>
      <c r="G4" s="264" t="s">
        <v>10</v>
      </c>
      <c r="H4" s="265">
        <v>2</v>
      </c>
    </row>
    <row r="5" spans="1:8">
      <c r="A5" s="205"/>
      <c r="B5" s="28"/>
      <c r="C5" s="206"/>
      <c r="D5" s="209"/>
      <c r="E5" s="263"/>
      <c r="F5" s="263"/>
      <c r="G5" s="264" t="s">
        <v>10</v>
      </c>
      <c r="H5" s="265">
        <v>2</v>
      </c>
    </row>
    <row r="6" spans="1:8">
      <c r="A6" s="205"/>
      <c r="B6" s="28"/>
      <c r="C6" s="206"/>
      <c r="D6" s="209"/>
      <c r="E6" s="26" t="s">
        <v>203</v>
      </c>
      <c r="F6" s="266" t="s">
        <v>204</v>
      </c>
      <c r="G6" s="207" t="s">
        <v>10</v>
      </c>
      <c r="H6" s="118">
        <f>16*3</f>
        <v>48</v>
      </c>
    </row>
    <row r="7" ht="27" spans="1:8">
      <c r="A7" s="205"/>
      <c r="B7" s="28"/>
      <c r="C7" s="206"/>
      <c r="D7" s="209"/>
      <c r="E7" s="26" t="s">
        <v>205</v>
      </c>
      <c r="F7" s="266" t="s">
        <v>206</v>
      </c>
      <c r="G7" s="207" t="s">
        <v>10</v>
      </c>
      <c r="H7" s="118">
        <v>6</v>
      </c>
    </row>
    <row r="8" ht="135" spans="1:8">
      <c r="A8" s="205"/>
      <c r="B8" s="28"/>
      <c r="C8" s="206"/>
      <c r="D8" s="209"/>
      <c r="E8" s="267" t="s">
        <v>207</v>
      </c>
      <c r="F8" s="267" t="s">
        <v>208</v>
      </c>
      <c r="G8" s="207" t="s">
        <v>92</v>
      </c>
      <c r="H8" s="118">
        <v>8</v>
      </c>
    </row>
    <row r="9" ht="135" spans="1:8">
      <c r="A9" s="205"/>
      <c r="B9" s="28"/>
      <c r="C9" s="206"/>
      <c r="D9" s="209"/>
      <c r="E9" s="26" t="s">
        <v>209</v>
      </c>
      <c r="F9" s="26" t="s">
        <v>210</v>
      </c>
      <c r="G9" s="207" t="s">
        <v>92</v>
      </c>
      <c r="H9" s="118">
        <v>6</v>
      </c>
    </row>
    <row r="10" spans="1:8">
      <c r="A10" s="205"/>
      <c r="B10" s="28"/>
      <c r="C10" s="206"/>
      <c r="D10" s="209"/>
      <c r="E10" s="26" t="s">
        <v>211</v>
      </c>
      <c r="F10" s="26" t="s">
        <v>212</v>
      </c>
      <c r="G10" s="207" t="s">
        <v>200</v>
      </c>
      <c r="H10" s="118">
        <f>1.5*1.08*4*2</f>
        <v>12.96</v>
      </c>
    </row>
    <row r="11" ht="108" spans="1:8">
      <c r="A11" s="205"/>
      <c r="B11" s="28"/>
      <c r="C11" s="206"/>
      <c r="D11" s="209"/>
      <c r="E11" s="268" t="s">
        <v>213</v>
      </c>
      <c r="F11" s="268" t="s">
        <v>214</v>
      </c>
      <c r="G11" s="207" t="s">
        <v>10</v>
      </c>
      <c r="H11" s="118">
        <v>2</v>
      </c>
    </row>
    <row r="12" spans="1:8">
      <c r="A12" s="205"/>
      <c r="B12" s="28"/>
      <c r="C12" s="206"/>
      <c r="D12" s="209"/>
      <c r="E12" s="26" t="s">
        <v>215</v>
      </c>
      <c r="F12" s="266" t="s">
        <v>216</v>
      </c>
      <c r="G12" s="207" t="s">
        <v>10</v>
      </c>
      <c r="H12" s="118">
        <v>2</v>
      </c>
    </row>
    <row r="13" spans="1:8">
      <c r="A13" s="205"/>
      <c r="B13" s="28"/>
      <c r="C13" s="206"/>
      <c r="D13" s="209"/>
      <c r="E13" s="268" t="s">
        <v>217</v>
      </c>
      <c r="F13" s="268" t="s">
        <v>218</v>
      </c>
      <c r="G13" s="207" t="s">
        <v>10</v>
      </c>
      <c r="H13" s="118">
        <v>2</v>
      </c>
    </row>
    <row r="14" ht="67.5" spans="1:8">
      <c r="A14" s="205"/>
      <c r="B14" s="28"/>
      <c r="C14" s="206"/>
      <c r="D14" s="209"/>
      <c r="E14" s="268" t="s">
        <v>219</v>
      </c>
      <c r="F14" s="268" t="s">
        <v>220</v>
      </c>
      <c r="G14" s="269" t="s">
        <v>92</v>
      </c>
      <c r="H14" s="270">
        <v>2</v>
      </c>
    </row>
    <row r="15" ht="67.5" spans="1:8">
      <c r="A15" s="205"/>
      <c r="B15" s="28"/>
      <c r="C15" s="206"/>
      <c r="D15" s="209"/>
      <c r="E15" s="268" t="s">
        <v>221</v>
      </c>
      <c r="F15" s="268" t="s">
        <v>222</v>
      </c>
      <c r="G15" s="269" t="s">
        <v>92</v>
      </c>
      <c r="H15" s="270">
        <v>2</v>
      </c>
    </row>
    <row r="16" ht="40.5" spans="1:8">
      <c r="A16" s="205"/>
      <c r="B16" s="28"/>
      <c r="C16" s="206"/>
      <c r="D16" s="209"/>
      <c r="E16" s="268" t="s">
        <v>223</v>
      </c>
      <c r="F16" s="268" t="s">
        <v>224</v>
      </c>
      <c r="G16" s="269" t="s">
        <v>10</v>
      </c>
      <c r="H16" s="270">
        <v>4</v>
      </c>
    </row>
    <row r="17" spans="1:8">
      <c r="A17" s="205" t="s">
        <v>145</v>
      </c>
      <c r="B17" s="28" t="s">
        <v>29</v>
      </c>
      <c r="C17" s="206">
        <v>2</v>
      </c>
      <c r="D17" s="209" t="s">
        <v>10</v>
      </c>
      <c r="E17" s="26" t="s">
        <v>198</v>
      </c>
      <c r="F17" s="26" t="s">
        <v>199</v>
      </c>
      <c r="G17" s="264" t="s">
        <v>200</v>
      </c>
      <c r="H17" s="265">
        <f>20.7*2</f>
        <v>41.4</v>
      </c>
    </row>
    <row r="18" spans="1:8">
      <c r="A18" s="205"/>
      <c r="B18" s="28"/>
      <c r="C18" s="206"/>
      <c r="D18" s="209"/>
      <c r="E18" s="263" t="s">
        <v>201</v>
      </c>
      <c r="F18" s="263" t="s">
        <v>202</v>
      </c>
      <c r="G18" s="264" t="s">
        <v>10</v>
      </c>
      <c r="H18" s="265">
        <v>2</v>
      </c>
    </row>
    <row r="19" spans="1:8">
      <c r="A19" s="205"/>
      <c r="B19" s="28"/>
      <c r="C19" s="206"/>
      <c r="D19" s="209"/>
      <c r="E19" s="263"/>
      <c r="F19" s="263"/>
      <c r="G19" s="264" t="s">
        <v>10</v>
      </c>
      <c r="H19" s="265">
        <v>2</v>
      </c>
    </row>
    <row r="20" spans="1:8">
      <c r="A20" s="205"/>
      <c r="B20" s="28"/>
      <c r="C20" s="206"/>
      <c r="D20" s="209"/>
      <c r="E20" s="26" t="s">
        <v>203</v>
      </c>
      <c r="F20" s="266" t="s">
        <v>204</v>
      </c>
      <c r="G20" s="207" t="s">
        <v>10</v>
      </c>
      <c r="H20" s="118">
        <v>56</v>
      </c>
    </row>
    <row r="21" spans="1:8">
      <c r="A21" s="205"/>
      <c r="B21" s="28"/>
      <c r="C21" s="206"/>
      <c r="D21" s="209"/>
      <c r="E21" s="26" t="s">
        <v>225</v>
      </c>
      <c r="F21" s="266" t="s">
        <v>226</v>
      </c>
      <c r="G21" s="207" t="s">
        <v>10</v>
      </c>
      <c r="H21" s="118">
        <v>7</v>
      </c>
    </row>
    <row r="22" ht="135" spans="1:8">
      <c r="A22" s="205"/>
      <c r="B22" s="28"/>
      <c r="C22" s="206"/>
      <c r="D22" s="209"/>
      <c r="E22" s="267" t="s">
        <v>207</v>
      </c>
      <c r="F22" s="267" t="s">
        <v>208</v>
      </c>
      <c r="G22" s="207" t="s">
        <v>92</v>
      </c>
      <c r="H22" s="118">
        <v>8</v>
      </c>
    </row>
    <row r="23" ht="121.5" spans="1:8">
      <c r="A23" s="205"/>
      <c r="B23" s="28"/>
      <c r="C23" s="206"/>
      <c r="D23" s="209"/>
      <c r="E23" s="26" t="s">
        <v>209</v>
      </c>
      <c r="F23" s="26" t="s">
        <v>227</v>
      </c>
      <c r="G23" s="207" t="s">
        <v>92</v>
      </c>
      <c r="H23" s="118">
        <v>6</v>
      </c>
    </row>
    <row r="24" spans="1:8">
      <c r="A24" s="205"/>
      <c r="B24" s="28"/>
      <c r="C24" s="206"/>
      <c r="D24" s="209"/>
      <c r="E24" s="26" t="s">
        <v>211</v>
      </c>
      <c r="F24" s="26" t="s">
        <v>212</v>
      </c>
      <c r="G24" s="207" t="s">
        <v>200</v>
      </c>
      <c r="H24" s="118">
        <f>1.5*1.08*6*2</f>
        <v>19.44</v>
      </c>
    </row>
    <row r="25" ht="108" spans="1:8">
      <c r="A25" s="205"/>
      <c r="B25" s="28"/>
      <c r="C25" s="206"/>
      <c r="D25" s="209"/>
      <c r="E25" s="268" t="s">
        <v>213</v>
      </c>
      <c r="F25" s="268" t="s">
        <v>228</v>
      </c>
      <c r="G25" s="207" t="s">
        <v>10</v>
      </c>
      <c r="H25" s="118">
        <v>2</v>
      </c>
    </row>
    <row r="26" spans="1:8">
      <c r="A26" s="205"/>
      <c r="B26" s="28"/>
      <c r="C26" s="206"/>
      <c r="D26" s="209"/>
      <c r="E26" s="26" t="s">
        <v>215</v>
      </c>
      <c r="F26" s="266" t="s">
        <v>216</v>
      </c>
      <c r="G26" s="207" t="s">
        <v>10</v>
      </c>
      <c r="H26" s="118">
        <v>2</v>
      </c>
    </row>
    <row r="27" spans="1:8">
      <c r="A27" s="205"/>
      <c r="B27" s="28"/>
      <c r="C27" s="206"/>
      <c r="D27" s="209"/>
      <c r="E27" s="26" t="s">
        <v>217</v>
      </c>
      <c r="F27" s="266" t="s">
        <v>218</v>
      </c>
      <c r="G27" s="207" t="s">
        <v>10</v>
      </c>
      <c r="H27" s="118">
        <v>2</v>
      </c>
    </row>
    <row r="28" ht="67.5" spans="1:8">
      <c r="A28" s="205"/>
      <c r="B28" s="28"/>
      <c r="C28" s="206"/>
      <c r="D28" s="209"/>
      <c r="E28" s="268" t="s">
        <v>219</v>
      </c>
      <c r="F28" s="268" t="s">
        <v>220</v>
      </c>
      <c r="G28" s="269" t="s">
        <v>92</v>
      </c>
      <c r="H28" s="270">
        <v>2</v>
      </c>
    </row>
    <row r="29" ht="67.5" spans="1:8">
      <c r="A29" s="205"/>
      <c r="B29" s="28"/>
      <c r="C29" s="206"/>
      <c r="D29" s="209"/>
      <c r="E29" s="268" t="s">
        <v>221</v>
      </c>
      <c r="F29" s="268" t="s">
        <v>229</v>
      </c>
      <c r="G29" s="269" t="s">
        <v>92</v>
      </c>
      <c r="H29" s="270">
        <v>2</v>
      </c>
    </row>
    <row r="30" ht="54" spans="1:8">
      <c r="A30" s="205"/>
      <c r="B30" s="28"/>
      <c r="C30" s="206"/>
      <c r="D30" s="209"/>
      <c r="E30" s="268" t="s">
        <v>223</v>
      </c>
      <c r="F30" s="268" t="s">
        <v>230</v>
      </c>
      <c r="G30" s="269" t="s">
        <v>10</v>
      </c>
      <c r="H30" s="270">
        <v>4</v>
      </c>
    </row>
    <row r="31" spans="1:8">
      <c r="A31" s="205" t="s">
        <v>185</v>
      </c>
      <c r="B31" s="28" t="s">
        <v>30</v>
      </c>
      <c r="C31" s="206">
        <v>2</v>
      </c>
      <c r="D31" s="209" t="s">
        <v>10</v>
      </c>
      <c r="E31" s="26" t="s">
        <v>198</v>
      </c>
      <c r="F31" s="26" t="s">
        <v>199</v>
      </c>
      <c r="G31" s="264" t="s">
        <v>200</v>
      </c>
      <c r="H31" s="265">
        <f>16.92+16.7</f>
        <v>33.62</v>
      </c>
    </row>
    <row r="32" spans="1:8">
      <c r="A32" s="205"/>
      <c r="B32" s="28"/>
      <c r="C32" s="206"/>
      <c r="D32" s="209"/>
      <c r="E32" s="263" t="s">
        <v>201</v>
      </c>
      <c r="F32" s="263" t="s">
        <v>202</v>
      </c>
      <c r="G32" s="264" t="s">
        <v>10</v>
      </c>
      <c r="H32" s="265">
        <v>2</v>
      </c>
    </row>
    <row r="33" spans="1:8">
      <c r="A33" s="205"/>
      <c r="B33" s="28"/>
      <c r="C33" s="206"/>
      <c r="D33" s="209"/>
      <c r="E33" s="263"/>
      <c r="F33" s="263"/>
      <c r="G33" s="264" t="s">
        <v>10</v>
      </c>
      <c r="H33" s="265">
        <v>2</v>
      </c>
    </row>
    <row r="34" spans="1:8">
      <c r="A34" s="205"/>
      <c r="B34" s="28"/>
      <c r="C34" s="206"/>
      <c r="D34" s="209"/>
      <c r="E34" s="26" t="s">
        <v>231</v>
      </c>
      <c r="F34" s="266" t="s">
        <v>204</v>
      </c>
      <c r="G34" s="207" t="s">
        <v>10</v>
      </c>
      <c r="H34" s="118">
        <v>80</v>
      </c>
    </row>
    <row r="35" spans="1:8">
      <c r="A35" s="205"/>
      <c r="B35" s="28"/>
      <c r="C35" s="206"/>
      <c r="D35" s="209"/>
      <c r="E35" s="26" t="s">
        <v>225</v>
      </c>
      <c r="F35" s="266" t="s">
        <v>226</v>
      </c>
      <c r="G35" s="207" t="s">
        <v>10</v>
      </c>
      <c r="H35" s="118">
        <v>8</v>
      </c>
    </row>
    <row r="36" ht="135" spans="1:8">
      <c r="A36" s="205"/>
      <c r="B36" s="28"/>
      <c r="C36" s="206"/>
      <c r="D36" s="209"/>
      <c r="E36" s="267" t="s">
        <v>207</v>
      </c>
      <c r="F36" s="267" t="s">
        <v>208</v>
      </c>
      <c r="G36" s="207" t="s">
        <v>92</v>
      </c>
      <c r="H36" s="118">
        <v>8</v>
      </c>
    </row>
    <row r="37" ht="121.5" spans="1:8">
      <c r="A37" s="205"/>
      <c r="B37" s="28"/>
      <c r="C37" s="206"/>
      <c r="D37" s="209"/>
      <c r="E37" s="26" t="s">
        <v>209</v>
      </c>
      <c r="F37" s="26" t="s">
        <v>232</v>
      </c>
      <c r="G37" s="207" t="s">
        <v>92</v>
      </c>
      <c r="H37" s="118">
        <v>6</v>
      </c>
    </row>
    <row r="38" spans="1:8">
      <c r="A38" s="205"/>
      <c r="B38" s="28"/>
      <c r="C38" s="206"/>
      <c r="D38" s="209"/>
      <c r="E38" s="26" t="s">
        <v>211</v>
      </c>
      <c r="F38" s="26" t="s">
        <v>212</v>
      </c>
      <c r="G38" s="207" t="s">
        <v>200</v>
      </c>
      <c r="H38" s="118">
        <f>1.5*1.08*6*2</f>
        <v>19.44</v>
      </c>
    </row>
    <row r="39" ht="108" spans="1:8">
      <c r="A39" s="205"/>
      <c r="B39" s="28"/>
      <c r="C39" s="206"/>
      <c r="D39" s="209"/>
      <c r="E39" s="268" t="s">
        <v>213</v>
      </c>
      <c r="F39" s="268" t="s">
        <v>233</v>
      </c>
      <c r="G39" s="207" t="s">
        <v>10</v>
      </c>
      <c r="H39" s="118">
        <v>2</v>
      </c>
    </row>
    <row r="40" spans="1:8">
      <c r="A40" s="205"/>
      <c r="B40" s="28"/>
      <c r="C40" s="206"/>
      <c r="D40" s="209"/>
      <c r="E40" s="26" t="s">
        <v>215</v>
      </c>
      <c r="F40" s="266" t="s">
        <v>216</v>
      </c>
      <c r="G40" s="207" t="s">
        <v>10</v>
      </c>
      <c r="H40" s="118">
        <v>2</v>
      </c>
    </row>
    <row r="41" spans="1:8">
      <c r="A41" s="205"/>
      <c r="B41" s="28"/>
      <c r="C41" s="206"/>
      <c r="D41" s="209"/>
      <c r="E41" s="26" t="s">
        <v>217</v>
      </c>
      <c r="F41" s="266" t="s">
        <v>218</v>
      </c>
      <c r="G41" s="207" t="s">
        <v>10</v>
      </c>
      <c r="H41" s="118">
        <v>2</v>
      </c>
    </row>
    <row r="42" ht="67.5" spans="1:8">
      <c r="A42" s="205"/>
      <c r="B42" s="28"/>
      <c r="C42" s="206"/>
      <c r="D42" s="209"/>
      <c r="E42" s="268" t="s">
        <v>234</v>
      </c>
      <c r="F42" s="268" t="s">
        <v>235</v>
      </c>
      <c r="G42" s="269" t="s">
        <v>92</v>
      </c>
      <c r="H42" s="270">
        <v>2</v>
      </c>
    </row>
    <row r="43" ht="54" spans="1:8">
      <c r="A43" s="205"/>
      <c r="B43" s="28"/>
      <c r="C43" s="206"/>
      <c r="D43" s="209"/>
      <c r="E43" s="268" t="s">
        <v>223</v>
      </c>
      <c r="F43" s="268" t="s">
        <v>230</v>
      </c>
      <c r="G43" s="269" t="s">
        <v>10</v>
      </c>
      <c r="H43" s="270">
        <v>4</v>
      </c>
    </row>
    <row r="44" spans="1:8">
      <c r="A44" s="205" t="s">
        <v>194</v>
      </c>
      <c r="B44" s="28" t="s">
        <v>31</v>
      </c>
      <c r="C44" s="206">
        <v>2</v>
      </c>
      <c r="D44" s="209" t="s">
        <v>10</v>
      </c>
      <c r="E44" s="26" t="s">
        <v>198</v>
      </c>
      <c r="F44" s="26" t="s">
        <v>199</v>
      </c>
      <c r="G44" s="264" t="s">
        <v>200</v>
      </c>
      <c r="H44" s="265">
        <f>16.7*2</f>
        <v>33.4</v>
      </c>
    </row>
    <row r="45" spans="1:8">
      <c r="A45" s="205"/>
      <c r="B45" s="28"/>
      <c r="C45" s="206"/>
      <c r="D45" s="209"/>
      <c r="E45" s="263" t="s">
        <v>201</v>
      </c>
      <c r="F45" s="263" t="s">
        <v>202</v>
      </c>
      <c r="G45" s="264" t="s">
        <v>10</v>
      </c>
      <c r="H45" s="265">
        <v>2</v>
      </c>
    </row>
    <row r="46" spans="1:8">
      <c r="A46" s="205"/>
      <c r="B46" s="28"/>
      <c r="C46" s="206"/>
      <c r="D46" s="209"/>
      <c r="E46" s="263"/>
      <c r="F46" s="263"/>
      <c r="G46" s="264" t="s">
        <v>10</v>
      </c>
      <c r="H46" s="265">
        <v>2</v>
      </c>
    </row>
    <row r="47" spans="1:8">
      <c r="A47" s="205"/>
      <c r="B47" s="28"/>
      <c r="C47" s="206"/>
      <c r="D47" s="209"/>
      <c r="E47" s="26" t="s">
        <v>231</v>
      </c>
      <c r="F47" s="266" t="s">
        <v>204</v>
      </c>
      <c r="G47" s="207" t="s">
        <v>10</v>
      </c>
      <c r="H47" s="118">
        <v>80</v>
      </c>
    </row>
    <row r="48" spans="1:8">
      <c r="A48" s="205"/>
      <c r="B48" s="28"/>
      <c r="C48" s="206"/>
      <c r="D48" s="209"/>
      <c r="E48" s="26" t="s">
        <v>225</v>
      </c>
      <c r="F48" s="266" t="s">
        <v>226</v>
      </c>
      <c r="G48" s="207" t="s">
        <v>10</v>
      </c>
      <c r="H48" s="118">
        <v>8</v>
      </c>
    </row>
    <row r="49" ht="135" spans="1:8">
      <c r="A49" s="205"/>
      <c r="B49" s="28"/>
      <c r="C49" s="206"/>
      <c r="D49" s="209"/>
      <c r="E49" s="267" t="s">
        <v>207</v>
      </c>
      <c r="F49" s="267" t="s">
        <v>208</v>
      </c>
      <c r="G49" s="207" t="s">
        <v>92</v>
      </c>
      <c r="H49" s="118">
        <v>8</v>
      </c>
    </row>
    <row r="50" ht="121.5" spans="1:8">
      <c r="A50" s="205"/>
      <c r="B50" s="28"/>
      <c r="C50" s="206"/>
      <c r="D50" s="209"/>
      <c r="E50" s="26" t="s">
        <v>209</v>
      </c>
      <c r="F50" s="26" t="s">
        <v>236</v>
      </c>
      <c r="G50" s="207" t="s">
        <v>92</v>
      </c>
      <c r="H50" s="118">
        <v>6</v>
      </c>
    </row>
    <row r="51" spans="1:8">
      <c r="A51" s="205"/>
      <c r="B51" s="28"/>
      <c r="C51" s="206"/>
      <c r="D51" s="209"/>
      <c r="E51" s="26" t="s">
        <v>211</v>
      </c>
      <c r="F51" s="26" t="s">
        <v>212</v>
      </c>
      <c r="G51" s="207" t="s">
        <v>200</v>
      </c>
      <c r="H51" s="118">
        <f>1.5*1.08*6*2</f>
        <v>19.44</v>
      </c>
    </row>
    <row r="52" ht="108" spans="1:8">
      <c r="A52" s="205"/>
      <c r="B52" s="28"/>
      <c r="C52" s="206"/>
      <c r="D52" s="209"/>
      <c r="E52" s="268" t="s">
        <v>213</v>
      </c>
      <c r="F52" s="268" t="s">
        <v>237</v>
      </c>
      <c r="G52" s="207" t="s">
        <v>10</v>
      </c>
      <c r="H52" s="118">
        <v>2</v>
      </c>
    </row>
    <row r="53" spans="1:8">
      <c r="A53" s="205"/>
      <c r="B53" s="28"/>
      <c r="C53" s="206"/>
      <c r="D53" s="209"/>
      <c r="E53" s="26" t="s">
        <v>215</v>
      </c>
      <c r="F53" s="266" t="s">
        <v>216</v>
      </c>
      <c r="G53" s="207" t="s">
        <v>10</v>
      </c>
      <c r="H53" s="118">
        <v>2</v>
      </c>
    </row>
    <row r="54" spans="1:8">
      <c r="A54" s="205"/>
      <c r="B54" s="28"/>
      <c r="C54" s="206"/>
      <c r="D54" s="209"/>
      <c r="E54" s="26" t="s">
        <v>217</v>
      </c>
      <c r="F54" s="266" t="s">
        <v>218</v>
      </c>
      <c r="G54" s="207" t="s">
        <v>10</v>
      </c>
      <c r="H54" s="118">
        <v>2</v>
      </c>
    </row>
    <row r="55" ht="67.5" spans="1:8">
      <c r="A55" s="205"/>
      <c r="B55" s="28"/>
      <c r="C55" s="206"/>
      <c r="D55" s="209"/>
      <c r="E55" s="268" t="s">
        <v>234</v>
      </c>
      <c r="F55" s="268" t="s">
        <v>235</v>
      </c>
      <c r="G55" s="269" t="s">
        <v>92</v>
      </c>
      <c r="H55" s="270">
        <v>2</v>
      </c>
    </row>
    <row r="56" ht="54" spans="1:8">
      <c r="A56" s="205"/>
      <c r="B56" s="28"/>
      <c r="C56" s="206"/>
      <c r="D56" s="209"/>
      <c r="E56" s="268" t="s">
        <v>223</v>
      </c>
      <c r="F56" s="268" t="s">
        <v>230</v>
      </c>
      <c r="G56" s="269" t="s">
        <v>10</v>
      </c>
      <c r="H56" s="270">
        <v>4</v>
      </c>
    </row>
    <row r="57" spans="1:8">
      <c r="A57" s="205" t="s">
        <v>195</v>
      </c>
      <c r="B57" s="28" t="s">
        <v>32</v>
      </c>
      <c r="C57" s="206">
        <v>2</v>
      </c>
      <c r="D57" s="209" t="s">
        <v>10</v>
      </c>
      <c r="E57" s="26" t="s">
        <v>198</v>
      </c>
      <c r="F57" s="26" t="s">
        <v>199</v>
      </c>
      <c r="G57" s="264" t="s">
        <v>200</v>
      </c>
      <c r="H57" s="265">
        <f>16.7*2</f>
        <v>33.4</v>
      </c>
    </row>
    <row r="58" spans="1:8">
      <c r="A58" s="205"/>
      <c r="B58" s="28"/>
      <c r="C58" s="206"/>
      <c r="D58" s="209"/>
      <c r="E58" s="263" t="s">
        <v>201</v>
      </c>
      <c r="F58" s="263" t="s">
        <v>202</v>
      </c>
      <c r="G58" s="264" t="s">
        <v>10</v>
      </c>
      <c r="H58" s="265">
        <v>2</v>
      </c>
    </row>
    <row r="59" spans="1:8">
      <c r="A59" s="205"/>
      <c r="B59" s="28"/>
      <c r="C59" s="206"/>
      <c r="D59" s="209"/>
      <c r="E59" s="263"/>
      <c r="F59" s="263"/>
      <c r="G59" s="264" t="s">
        <v>10</v>
      </c>
      <c r="H59" s="265">
        <v>2</v>
      </c>
    </row>
    <row r="60" spans="1:8">
      <c r="A60" s="205"/>
      <c r="B60" s="28"/>
      <c r="C60" s="206"/>
      <c r="D60" s="209"/>
      <c r="E60" s="26" t="s">
        <v>203</v>
      </c>
      <c r="F60" s="266" t="s">
        <v>204</v>
      </c>
      <c r="G60" s="207" t="s">
        <v>10</v>
      </c>
      <c r="H60" s="118">
        <v>80</v>
      </c>
    </row>
    <row r="61" spans="1:8">
      <c r="A61" s="205"/>
      <c r="B61" s="28"/>
      <c r="C61" s="206"/>
      <c r="D61" s="209"/>
      <c r="E61" s="26" t="s">
        <v>225</v>
      </c>
      <c r="F61" s="266" t="s">
        <v>226</v>
      </c>
      <c r="G61" s="207" t="s">
        <v>10</v>
      </c>
      <c r="H61" s="118">
        <v>8</v>
      </c>
    </row>
    <row r="62" ht="135" spans="1:8">
      <c r="A62" s="205"/>
      <c r="B62" s="28"/>
      <c r="C62" s="206"/>
      <c r="D62" s="209"/>
      <c r="E62" s="267" t="s">
        <v>207</v>
      </c>
      <c r="F62" s="267" t="s">
        <v>208</v>
      </c>
      <c r="G62" s="207" t="s">
        <v>92</v>
      </c>
      <c r="H62" s="118">
        <v>8</v>
      </c>
    </row>
    <row r="63" ht="135" spans="1:8">
      <c r="A63" s="205"/>
      <c r="B63" s="28"/>
      <c r="C63" s="206"/>
      <c r="D63" s="209"/>
      <c r="E63" s="26" t="s">
        <v>209</v>
      </c>
      <c r="F63" s="26" t="s">
        <v>238</v>
      </c>
      <c r="G63" s="207" t="s">
        <v>92</v>
      </c>
      <c r="H63" s="118">
        <v>6</v>
      </c>
    </row>
    <row r="64" spans="1:8">
      <c r="A64" s="205"/>
      <c r="B64" s="28"/>
      <c r="C64" s="206"/>
      <c r="D64" s="209"/>
      <c r="E64" s="26" t="s">
        <v>211</v>
      </c>
      <c r="F64" s="26" t="s">
        <v>212</v>
      </c>
      <c r="G64" s="207" t="s">
        <v>200</v>
      </c>
      <c r="H64" s="118">
        <f>1.5*1.08*6*2</f>
        <v>19.44</v>
      </c>
    </row>
    <row r="65" ht="108" spans="1:8">
      <c r="A65" s="205"/>
      <c r="B65" s="28"/>
      <c r="C65" s="206"/>
      <c r="D65" s="209"/>
      <c r="E65" s="268" t="s">
        <v>213</v>
      </c>
      <c r="F65" s="268" t="s">
        <v>214</v>
      </c>
      <c r="G65" s="207" t="s">
        <v>10</v>
      </c>
      <c r="H65" s="118">
        <v>2</v>
      </c>
    </row>
    <row r="66" spans="1:8">
      <c r="A66" s="205"/>
      <c r="B66" s="28"/>
      <c r="C66" s="206"/>
      <c r="D66" s="209"/>
      <c r="E66" s="26" t="s">
        <v>215</v>
      </c>
      <c r="F66" s="266" t="s">
        <v>216</v>
      </c>
      <c r="G66" s="207" t="s">
        <v>10</v>
      </c>
      <c r="H66" s="118">
        <v>2</v>
      </c>
    </row>
    <row r="67" spans="1:8">
      <c r="A67" s="205"/>
      <c r="B67" s="28"/>
      <c r="C67" s="206"/>
      <c r="D67" s="209"/>
      <c r="E67" s="26" t="s">
        <v>217</v>
      </c>
      <c r="F67" s="266" t="s">
        <v>218</v>
      </c>
      <c r="G67" s="207" t="s">
        <v>10</v>
      </c>
      <c r="H67" s="118">
        <v>2</v>
      </c>
    </row>
    <row r="68" ht="67.5" spans="1:8">
      <c r="A68" s="205"/>
      <c r="B68" s="28"/>
      <c r="C68" s="206"/>
      <c r="D68" s="209"/>
      <c r="E68" s="268" t="s">
        <v>234</v>
      </c>
      <c r="F68" s="268" t="s">
        <v>235</v>
      </c>
      <c r="G68" s="269" t="s">
        <v>92</v>
      </c>
      <c r="H68" s="270">
        <v>2</v>
      </c>
    </row>
    <row r="69" ht="68.25" spans="1:8">
      <c r="A69" s="211"/>
      <c r="B69" s="212"/>
      <c r="C69" s="213"/>
      <c r="D69" s="214"/>
      <c r="E69" s="271" t="s">
        <v>223</v>
      </c>
      <c r="F69" s="271" t="s">
        <v>239</v>
      </c>
      <c r="G69" s="272" t="s">
        <v>10</v>
      </c>
      <c r="H69" s="273">
        <v>4</v>
      </c>
    </row>
    <row r="70" spans="1:8">
      <c r="A70" s="44" t="s">
        <v>240</v>
      </c>
      <c r="B70" s="44"/>
      <c r="C70" s="44"/>
      <c r="D70" s="44"/>
      <c r="E70" s="44"/>
      <c r="F70" s="44"/>
      <c r="G70" s="44"/>
      <c r="H70" s="44"/>
    </row>
    <row r="71" spans="1:8">
      <c r="A71" s="46" t="s">
        <v>241</v>
      </c>
      <c r="B71" s="47"/>
      <c r="C71" s="47"/>
      <c r="D71" s="47"/>
      <c r="E71" s="46"/>
      <c r="F71" s="46"/>
      <c r="G71" s="46"/>
      <c r="H71" s="46"/>
    </row>
    <row r="72" spans="1:8">
      <c r="A72" s="46" t="s">
        <v>242</v>
      </c>
      <c r="B72" s="47"/>
      <c r="C72" s="47"/>
      <c r="D72" s="47"/>
      <c r="E72" s="46"/>
      <c r="F72" s="46"/>
      <c r="G72" s="46"/>
      <c r="H72" s="46"/>
    </row>
  </sheetData>
  <mergeCells count="34">
    <mergeCell ref="A1:H1"/>
    <mergeCell ref="A70:H70"/>
    <mergeCell ref="A71:H71"/>
    <mergeCell ref="A72:H72"/>
    <mergeCell ref="A3:A16"/>
    <mergeCell ref="A17:A30"/>
    <mergeCell ref="A31:A43"/>
    <mergeCell ref="A44:A56"/>
    <mergeCell ref="A57:A69"/>
    <mergeCell ref="B3:B16"/>
    <mergeCell ref="B17:B30"/>
    <mergeCell ref="B31:B43"/>
    <mergeCell ref="B44:B56"/>
    <mergeCell ref="B57:B69"/>
    <mergeCell ref="C3:C16"/>
    <mergeCell ref="C17:C30"/>
    <mergeCell ref="C31:C43"/>
    <mergeCell ref="C44:C56"/>
    <mergeCell ref="C57:C69"/>
    <mergeCell ref="D3:D16"/>
    <mergeCell ref="D17:D30"/>
    <mergeCell ref="D31:D43"/>
    <mergeCell ref="D44:D56"/>
    <mergeCell ref="D57:D69"/>
    <mergeCell ref="E4:E5"/>
    <mergeCell ref="E18:E19"/>
    <mergeCell ref="E32:E33"/>
    <mergeCell ref="E45:E46"/>
    <mergeCell ref="E58:E59"/>
    <mergeCell ref="F4:F5"/>
    <mergeCell ref="F18:F19"/>
    <mergeCell ref="F32:F33"/>
    <mergeCell ref="F45:F46"/>
    <mergeCell ref="F58:F59"/>
  </mergeCells>
  <dataValidations count="1">
    <dataValidation allowBlank="1" showInputMessage="1" showErrorMessage="1" sqref="G6:H6 E7:H7 G20:H20 E21:H21 G34:H34 E35:H35 G47:H47 E48:H48 G60:H60 E61:H61"/>
  </dataValidations>
  <printOptions horizontalCentered="1"/>
  <pageMargins left="0.590277777777778" right="0.590277777777778" top="0.590277777777778" bottom="0.590277777777778" header="0.5" footer="0.5"/>
  <pageSetup paperSize="9" scale="83"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I40"/>
  <sheetViews>
    <sheetView workbookViewId="0">
      <selection activeCell="N26" sqref="N26"/>
    </sheetView>
  </sheetViews>
  <sheetFormatPr defaultColWidth="9" defaultRowHeight="13.5"/>
  <cols>
    <col min="1" max="1" width="14.7583333333333" style="220" customWidth="1"/>
    <col min="2" max="2" width="19.8916666666667" style="220" customWidth="1"/>
    <col min="3" max="4" width="7.10833333333333" style="220" customWidth="1"/>
    <col min="5" max="5" width="15.3833333333333" style="220" customWidth="1"/>
    <col min="6" max="6" width="14.7583333333333" style="221" customWidth="1"/>
    <col min="7" max="7" width="37.775" style="221" customWidth="1"/>
    <col min="8" max="8" width="6.89166666666667" style="221" customWidth="1"/>
    <col min="9" max="9" width="14.7583333333333" style="222" customWidth="1"/>
    <col min="10" max="16384" width="9" style="221"/>
  </cols>
  <sheetData>
    <row r="1" ht="23.25" spans="1:9">
      <c r="A1" s="223" t="s">
        <v>243</v>
      </c>
      <c r="B1" s="223"/>
      <c r="C1" s="223"/>
      <c r="D1" s="223"/>
      <c r="E1" s="223"/>
      <c r="F1" s="223"/>
      <c r="G1" s="223"/>
      <c r="H1" s="223"/>
      <c r="I1" s="223"/>
    </row>
    <row r="2" ht="27.75" spans="1:9">
      <c r="A2" s="12" t="s">
        <v>109</v>
      </c>
      <c r="B2" s="13" t="s">
        <v>4</v>
      </c>
      <c r="C2" s="13" t="s">
        <v>5</v>
      </c>
      <c r="D2" s="13" t="s">
        <v>6</v>
      </c>
      <c r="E2" s="195" t="s">
        <v>110</v>
      </c>
      <c r="F2" s="101" t="s">
        <v>111</v>
      </c>
      <c r="G2" s="101"/>
      <c r="H2" s="101" t="s">
        <v>6</v>
      </c>
      <c r="I2" s="224" t="s">
        <v>5</v>
      </c>
    </row>
    <row r="3" spans="1:9">
      <c r="A3" s="225" t="s">
        <v>112</v>
      </c>
      <c r="B3" s="226" t="s">
        <v>34</v>
      </c>
      <c r="C3" s="226" t="s">
        <v>244</v>
      </c>
      <c r="D3" s="226" t="s">
        <v>10</v>
      </c>
      <c r="E3" s="227" t="s">
        <v>245</v>
      </c>
      <c r="F3" s="228" t="s">
        <v>246</v>
      </c>
      <c r="G3" s="228"/>
      <c r="H3" s="229" t="s">
        <v>200</v>
      </c>
      <c r="I3" s="230">
        <v>27.3</v>
      </c>
    </row>
    <row r="4" spans="1:9">
      <c r="A4" s="231"/>
      <c r="B4" s="232"/>
      <c r="C4" s="232"/>
      <c r="D4" s="232"/>
      <c r="E4" s="233" t="s">
        <v>247</v>
      </c>
      <c r="F4" s="234" t="s">
        <v>248</v>
      </c>
      <c r="G4" s="234"/>
      <c r="H4" s="235" t="s">
        <v>249</v>
      </c>
      <c r="I4" s="236">
        <v>2</v>
      </c>
    </row>
    <row r="5" spans="1:9">
      <c r="A5" s="231"/>
      <c r="B5" s="232"/>
      <c r="C5" s="232"/>
      <c r="D5" s="232"/>
      <c r="E5" s="233" t="s">
        <v>250</v>
      </c>
      <c r="F5" s="234" t="s">
        <v>251</v>
      </c>
      <c r="G5" s="234"/>
      <c r="H5" s="235" t="s">
        <v>10</v>
      </c>
      <c r="I5" s="236">
        <v>2</v>
      </c>
    </row>
    <row r="6" spans="1:9">
      <c r="A6" s="231"/>
      <c r="B6" s="232"/>
      <c r="C6" s="232"/>
      <c r="D6" s="232"/>
      <c r="E6" s="233" t="s">
        <v>252</v>
      </c>
      <c r="F6" s="234" t="s">
        <v>253</v>
      </c>
      <c r="G6" s="234"/>
      <c r="H6" s="235" t="s">
        <v>125</v>
      </c>
      <c r="I6" s="236">
        <v>2</v>
      </c>
    </row>
    <row r="7" spans="1:9">
      <c r="A7" s="231"/>
      <c r="B7" s="232"/>
      <c r="C7" s="232"/>
      <c r="D7" s="232"/>
      <c r="E7" s="233" t="s">
        <v>254</v>
      </c>
      <c r="F7" s="234" t="s">
        <v>255</v>
      </c>
      <c r="G7" s="234"/>
      <c r="H7" s="235" t="s">
        <v>10</v>
      </c>
      <c r="I7" s="236">
        <v>2</v>
      </c>
    </row>
    <row r="8" spans="1:9">
      <c r="A8" s="231"/>
      <c r="B8" s="232"/>
      <c r="C8" s="232"/>
      <c r="D8" s="232"/>
      <c r="E8" s="233" t="s">
        <v>256</v>
      </c>
      <c r="F8" s="234" t="s">
        <v>257</v>
      </c>
      <c r="G8" s="234"/>
      <c r="H8" s="235" t="s">
        <v>10</v>
      </c>
      <c r="I8" s="236">
        <v>2</v>
      </c>
    </row>
    <row r="9" spans="1:9">
      <c r="A9" s="231"/>
      <c r="B9" s="232"/>
      <c r="C9" s="232"/>
      <c r="D9" s="232"/>
      <c r="E9" s="237" t="s">
        <v>258</v>
      </c>
      <c r="F9" s="234" t="s">
        <v>259</v>
      </c>
      <c r="G9" s="234"/>
      <c r="H9" s="238" t="s">
        <v>10</v>
      </c>
      <c r="I9" s="239">
        <v>2</v>
      </c>
    </row>
    <row r="10" spans="1:9">
      <c r="A10" s="231" t="s">
        <v>145</v>
      </c>
      <c r="B10" s="232" t="s">
        <v>36</v>
      </c>
      <c r="C10" s="232" t="s">
        <v>244</v>
      </c>
      <c r="D10" s="232" t="s">
        <v>10</v>
      </c>
      <c r="E10" s="233" t="s">
        <v>245</v>
      </c>
      <c r="F10" s="234" t="s">
        <v>246</v>
      </c>
      <c r="G10" s="234"/>
      <c r="H10" s="235" t="s">
        <v>200</v>
      </c>
      <c r="I10" s="236">
        <v>39.3</v>
      </c>
    </row>
    <row r="11" spans="1:9">
      <c r="A11" s="231"/>
      <c r="B11" s="232"/>
      <c r="C11" s="232"/>
      <c r="D11" s="232"/>
      <c r="E11" s="233" t="s">
        <v>247</v>
      </c>
      <c r="F11" s="234" t="s">
        <v>248</v>
      </c>
      <c r="G11" s="234"/>
      <c r="H11" s="235" t="s">
        <v>249</v>
      </c>
      <c r="I11" s="236">
        <v>2</v>
      </c>
    </row>
    <row r="12" spans="1:9">
      <c r="A12" s="231"/>
      <c r="B12" s="232"/>
      <c r="C12" s="232"/>
      <c r="D12" s="232"/>
      <c r="E12" s="233" t="s">
        <v>250</v>
      </c>
      <c r="F12" s="234" t="s">
        <v>251</v>
      </c>
      <c r="G12" s="234"/>
      <c r="H12" s="235" t="s">
        <v>10</v>
      </c>
      <c r="I12" s="236">
        <v>2</v>
      </c>
    </row>
    <row r="13" spans="1:9">
      <c r="A13" s="231"/>
      <c r="B13" s="232"/>
      <c r="C13" s="232"/>
      <c r="D13" s="232"/>
      <c r="E13" s="233" t="s">
        <v>252</v>
      </c>
      <c r="F13" s="234" t="s">
        <v>253</v>
      </c>
      <c r="G13" s="234"/>
      <c r="H13" s="235" t="s">
        <v>125</v>
      </c>
      <c r="I13" s="236">
        <v>2</v>
      </c>
    </row>
    <row r="14" spans="1:9">
      <c r="A14" s="231"/>
      <c r="B14" s="232"/>
      <c r="C14" s="232"/>
      <c r="D14" s="232"/>
      <c r="E14" s="233" t="s">
        <v>254</v>
      </c>
      <c r="F14" s="234" t="s">
        <v>255</v>
      </c>
      <c r="G14" s="234"/>
      <c r="H14" s="235" t="s">
        <v>10</v>
      </c>
      <c r="I14" s="236">
        <v>2</v>
      </c>
    </row>
    <row r="15" spans="1:9">
      <c r="A15" s="231"/>
      <c r="B15" s="232"/>
      <c r="C15" s="232"/>
      <c r="D15" s="232"/>
      <c r="E15" s="233" t="s">
        <v>256</v>
      </c>
      <c r="F15" s="234" t="s">
        <v>257</v>
      </c>
      <c r="G15" s="234"/>
      <c r="H15" s="235" t="s">
        <v>10</v>
      </c>
      <c r="I15" s="236">
        <v>2</v>
      </c>
    </row>
    <row r="16" spans="1:9">
      <c r="A16" s="231"/>
      <c r="B16" s="232"/>
      <c r="C16" s="232"/>
      <c r="D16" s="232"/>
      <c r="E16" s="237" t="s">
        <v>258</v>
      </c>
      <c r="F16" s="234" t="s">
        <v>259</v>
      </c>
      <c r="G16" s="234"/>
      <c r="H16" s="238" t="s">
        <v>10</v>
      </c>
      <c r="I16" s="239">
        <v>2</v>
      </c>
    </row>
    <row r="17" spans="1:9">
      <c r="A17" s="231" t="s">
        <v>185</v>
      </c>
      <c r="B17" s="232" t="s">
        <v>37</v>
      </c>
      <c r="C17" s="232" t="s">
        <v>244</v>
      </c>
      <c r="D17" s="232" t="s">
        <v>10</v>
      </c>
      <c r="E17" s="233" t="s">
        <v>245</v>
      </c>
      <c r="F17" s="234" t="s">
        <v>246</v>
      </c>
      <c r="G17" s="234"/>
      <c r="H17" s="235" t="s">
        <v>200</v>
      </c>
      <c r="I17" s="236">
        <v>34.8</v>
      </c>
    </row>
    <row r="18" spans="1:9">
      <c r="A18" s="231"/>
      <c r="B18" s="232"/>
      <c r="C18" s="232"/>
      <c r="D18" s="232"/>
      <c r="E18" s="233" t="s">
        <v>247</v>
      </c>
      <c r="F18" s="234" t="s">
        <v>248</v>
      </c>
      <c r="G18" s="234"/>
      <c r="H18" s="235" t="s">
        <v>249</v>
      </c>
      <c r="I18" s="236">
        <v>2</v>
      </c>
    </row>
    <row r="19" spans="1:9">
      <c r="A19" s="231"/>
      <c r="B19" s="232"/>
      <c r="C19" s="232"/>
      <c r="D19" s="232"/>
      <c r="E19" s="233" t="s">
        <v>250</v>
      </c>
      <c r="F19" s="234" t="s">
        <v>251</v>
      </c>
      <c r="G19" s="234"/>
      <c r="H19" s="235" t="s">
        <v>10</v>
      </c>
      <c r="I19" s="236">
        <v>2</v>
      </c>
    </row>
    <row r="20" spans="1:9">
      <c r="A20" s="231"/>
      <c r="B20" s="232"/>
      <c r="C20" s="232"/>
      <c r="D20" s="232"/>
      <c r="E20" s="233" t="s">
        <v>252</v>
      </c>
      <c r="F20" s="234" t="s">
        <v>253</v>
      </c>
      <c r="G20" s="234"/>
      <c r="H20" s="235" t="s">
        <v>125</v>
      </c>
      <c r="I20" s="236">
        <v>2</v>
      </c>
    </row>
    <row r="21" spans="1:9">
      <c r="A21" s="231"/>
      <c r="B21" s="232"/>
      <c r="C21" s="232"/>
      <c r="D21" s="232"/>
      <c r="E21" s="233" t="s">
        <v>254</v>
      </c>
      <c r="F21" s="234" t="s">
        <v>255</v>
      </c>
      <c r="G21" s="234"/>
      <c r="H21" s="235" t="s">
        <v>10</v>
      </c>
      <c r="I21" s="236">
        <v>2</v>
      </c>
    </row>
    <row r="22" spans="1:9">
      <c r="A22" s="231"/>
      <c r="B22" s="232"/>
      <c r="C22" s="232"/>
      <c r="D22" s="232"/>
      <c r="E22" s="233" t="s">
        <v>256</v>
      </c>
      <c r="F22" s="234" t="s">
        <v>257</v>
      </c>
      <c r="G22" s="234"/>
      <c r="H22" s="235" t="s">
        <v>10</v>
      </c>
      <c r="I22" s="236">
        <v>2</v>
      </c>
    </row>
    <row r="23" spans="1:9">
      <c r="A23" s="231"/>
      <c r="B23" s="232"/>
      <c r="C23" s="232"/>
      <c r="D23" s="232"/>
      <c r="E23" s="237" t="s">
        <v>258</v>
      </c>
      <c r="F23" s="234" t="s">
        <v>259</v>
      </c>
      <c r="G23" s="234"/>
      <c r="H23" s="238" t="s">
        <v>10</v>
      </c>
      <c r="I23" s="239">
        <v>2</v>
      </c>
    </row>
    <row r="24" spans="1:9">
      <c r="A24" s="231" t="s">
        <v>194</v>
      </c>
      <c r="B24" s="232" t="s">
        <v>38</v>
      </c>
      <c r="C24" s="232" t="s">
        <v>244</v>
      </c>
      <c r="D24" s="232" t="s">
        <v>10</v>
      </c>
      <c r="E24" s="233" t="s">
        <v>245</v>
      </c>
      <c r="F24" s="234" t="s">
        <v>246</v>
      </c>
      <c r="G24" s="234"/>
      <c r="H24" s="235" t="s">
        <v>200</v>
      </c>
      <c r="I24" s="236">
        <v>34.8</v>
      </c>
    </row>
    <row r="25" spans="1:9">
      <c r="A25" s="231"/>
      <c r="B25" s="232"/>
      <c r="C25" s="232"/>
      <c r="D25" s="232"/>
      <c r="E25" s="233" t="s">
        <v>247</v>
      </c>
      <c r="F25" s="234" t="s">
        <v>248</v>
      </c>
      <c r="G25" s="234"/>
      <c r="H25" s="235" t="s">
        <v>249</v>
      </c>
      <c r="I25" s="236">
        <v>2</v>
      </c>
    </row>
    <row r="26" spans="1:9">
      <c r="A26" s="231"/>
      <c r="B26" s="232"/>
      <c r="C26" s="232"/>
      <c r="D26" s="232"/>
      <c r="E26" s="233" t="s">
        <v>250</v>
      </c>
      <c r="F26" s="234" t="s">
        <v>251</v>
      </c>
      <c r="G26" s="234"/>
      <c r="H26" s="235" t="s">
        <v>10</v>
      </c>
      <c r="I26" s="236">
        <v>2</v>
      </c>
    </row>
    <row r="27" spans="1:9">
      <c r="A27" s="231"/>
      <c r="B27" s="232"/>
      <c r="C27" s="232"/>
      <c r="D27" s="232"/>
      <c r="E27" s="233" t="s">
        <v>252</v>
      </c>
      <c r="F27" s="234" t="s">
        <v>253</v>
      </c>
      <c r="G27" s="234"/>
      <c r="H27" s="235" t="s">
        <v>125</v>
      </c>
      <c r="I27" s="236">
        <v>2</v>
      </c>
    </row>
    <row r="28" spans="1:9">
      <c r="A28" s="231"/>
      <c r="B28" s="232"/>
      <c r="C28" s="232"/>
      <c r="D28" s="232"/>
      <c r="E28" s="233" t="s">
        <v>254</v>
      </c>
      <c r="F28" s="234" t="s">
        <v>255</v>
      </c>
      <c r="G28" s="234"/>
      <c r="H28" s="235" t="s">
        <v>10</v>
      </c>
      <c r="I28" s="236">
        <v>2</v>
      </c>
    </row>
    <row r="29" spans="1:9">
      <c r="A29" s="231"/>
      <c r="B29" s="232"/>
      <c r="C29" s="232"/>
      <c r="D29" s="232"/>
      <c r="E29" s="233" t="s">
        <v>256</v>
      </c>
      <c r="F29" s="234" t="s">
        <v>257</v>
      </c>
      <c r="G29" s="234"/>
      <c r="H29" s="235" t="s">
        <v>10</v>
      </c>
      <c r="I29" s="236">
        <v>2</v>
      </c>
    </row>
    <row r="30" spans="1:9">
      <c r="A30" s="231"/>
      <c r="B30" s="232"/>
      <c r="C30" s="232"/>
      <c r="D30" s="232"/>
      <c r="E30" s="237" t="s">
        <v>258</v>
      </c>
      <c r="F30" s="234" t="s">
        <v>259</v>
      </c>
      <c r="G30" s="234"/>
      <c r="H30" s="238" t="s">
        <v>10</v>
      </c>
      <c r="I30" s="239">
        <v>2</v>
      </c>
    </row>
    <row r="31" spans="1:9">
      <c r="A31" s="231" t="s">
        <v>195</v>
      </c>
      <c r="B31" s="232" t="s">
        <v>39</v>
      </c>
      <c r="C31" s="232" t="s">
        <v>244</v>
      </c>
      <c r="D31" s="232" t="s">
        <v>10</v>
      </c>
      <c r="E31" s="233" t="s">
        <v>245</v>
      </c>
      <c r="F31" s="234" t="s">
        <v>246</v>
      </c>
      <c r="G31" s="234"/>
      <c r="H31" s="235" t="s">
        <v>200</v>
      </c>
      <c r="I31" s="236">
        <v>34.8</v>
      </c>
    </row>
    <row r="32" spans="1:9">
      <c r="A32" s="231"/>
      <c r="B32" s="232"/>
      <c r="C32" s="232"/>
      <c r="D32" s="232"/>
      <c r="E32" s="233" t="s">
        <v>247</v>
      </c>
      <c r="F32" s="234" t="s">
        <v>248</v>
      </c>
      <c r="G32" s="234"/>
      <c r="H32" s="235" t="s">
        <v>249</v>
      </c>
      <c r="I32" s="236">
        <v>2</v>
      </c>
    </row>
    <row r="33" spans="1:9">
      <c r="A33" s="231"/>
      <c r="B33" s="232"/>
      <c r="C33" s="232"/>
      <c r="D33" s="232"/>
      <c r="E33" s="233" t="s">
        <v>250</v>
      </c>
      <c r="F33" s="234" t="s">
        <v>251</v>
      </c>
      <c r="G33" s="234"/>
      <c r="H33" s="235" t="s">
        <v>10</v>
      </c>
      <c r="I33" s="236">
        <v>2</v>
      </c>
    </row>
    <row r="34" spans="1:9">
      <c r="A34" s="231"/>
      <c r="B34" s="232"/>
      <c r="C34" s="232"/>
      <c r="D34" s="232"/>
      <c r="E34" s="233" t="s">
        <v>252</v>
      </c>
      <c r="F34" s="234" t="s">
        <v>253</v>
      </c>
      <c r="G34" s="234"/>
      <c r="H34" s="235" t="s">
        <v>125</v>
      </c>
      <c r="I34" s="236">
        <v>2</v>
      </c>
    </row>
    <row r="35" spans="1:9">
      <c r="A35" s="231"/>
      <c r="B35" s="232"/>
      <c r="C35" s="232"/>
      <c r="D35" s="232"/>
      <c r="E35" s="233" t="s">
        <v>254</v>
      </c>
      <c r="F35" s="234" t="s">
        <v>255</v>
      </c>
      <c r="G35" s="234"/>
      <c r="H35" s="235" t="s">
        <v>10</v>
      </c>
      <c r="I35" s="236">
        <v>2</v>
      </c>
    </row>
    <row r="36" spans="1:9">
      <c r="A36" s="231"/>
      <c r="B36" s="232"/>
      <c r="C36" s="232"/>
      <c r="D36" s="232"/>
      <c r="E36" s="233" t="s">
        <v>256</v>
      </c>
      <c r="F36" s="234" t="s">
        <v>257</v>
      </c>
      <c r="G36" s="234"/>
      <c r="H36" s="235" t="s">
        <v>10</v>
      </c>
      <c r="I36" s="236">
        <v>2</v>
      </c>
    </row>
    <row r="37" ht="14.25" spans="1:9">
      <c r="A37" s="240"/>
      <c r="B37" s="241"/>
      <c r="C37" s="241"/>
      <c r="D37" s="241"/>
      <c r="E37" s="242" t="s">
        <v>258</v>
      </c>
      <c r="F37" s="243" t="s">
        <v>259</v>
      </c>
      <c r="G37" s="243"/>
      <c r="H37" s="244" t="s">
        <v>10</v>
      </c>
      <c r="I37" s="245">
        <v>2</v>
      </c>
    </row>
    <row r="38" spans="1:9">
      <c r="A38" s="217" t="s">
        <v>240</v>
      </c>
      <c r="B38" s="217"/>
      <c r="C38" s="217"/>
      <c r="D38" s="217"/>
      <c r="E38" s="217"/>
      <c r="F38" s="217"/>
      <c r="G38" s="217"/>
      <c r="H38" s="217"/>
      <c r="I38" s="217"/>
    </row>
    <row r="39" spans="1:9">
      <c r="A39" s="217" t="s">
        <v>260</v>
      </c>
      <c r="B39" s="217"/>
      <c r="C39" s="217"/>
      <c r="D39" s="217"/>
      <c r="E39" s="217"/>
      <c r="F39" s="217"/>
      <c r="G39" s="217"/>
      <c r="H39" s="217"/>
      <c r="I39" s="217"/>
    </row>
    <row r="40" spans="1:9">
      <c r="A40" s="217" t="s">
        <v>242</v>
      </c>
      <c r="B40" s="217"/>
      <c r="C40" s="217"/>
      <c r="D40" s="217"/>
      <c r="E40" s="217"/>
      <c r="F40" s="217"/>
      <c r="G40" s="217"/>
      <c r="H40" s="217"/>
      <c r="I40" s="217"/>
    </row>
  </sheetData>
  <mergeCells count="60">
    <mergeCell ref="A1:I1"/>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A38:I38"/>
    <mergeCell ref="A39:I39"/>
    <mergeCell ref="A40:I40"/>
    <mergeCell ref="A3:A9"/>
    <mergeCell ref="A10:A16"/>
    <mergeCell ref="A17:A23"/>
    <mergeCell ref="A24:A30"/>
    <mergeCell ref="A31:A37"/>
    <mergeCell ref="B3:B9"/>
    <mergeCell ref="B10:B16"/>
    <mergeCell ref="B17:B23"/>
    <mergeCell ref="B24:B30"/>
    <mergeCell ref="B31:B37"/>
    <mergeCell ref="C3:C9"/>
    <mergeCell ref="C10:C16"/>
    <mergeCell ref="C17:C23"/>
    <mergeCell ref="C24:C30"/>
    <mergeCell ref="C31:C37"/>
    <mergeCell ref="D3:D9"/>
    <mergeCell ref="D10:D16"/>
    <mergeCell ref="D17:D23"/>
    <mergeCell ref="D24:D30"/>
    <mergeCell ref="D31:D37"/>
  </mergeCells>
  <pageMargins left="0.75" right="0.75" top="1" bottom="1" header="0.5" footer="0.5"/>
  <pageSetup paperSize="9" scale="63"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topLeftCell="A11" workbookViewId="0">
      <selection activeCell="F16" sqref="F16"/>
    </sheetView>
  </sheetViews>
  <sheetFormatPr defaultColWidth="9" defaultRowHeight="134" customHeight="1"/>
  <cols>
    <col min="1" max="1" width="10.6333333333333" style="186" customWidth="1"/>
    <col min="2" max="2" width="13.0333333333333" style="186" customWidth="1"/>
    <col min="3" max="3" width="6.85" style="187" customWidth="1"/>
    <col min="4" max="4" width="7.825" style="187" customWidth="1"/>
    <col min="5" max="5" width="20.9666666666667" style="188" customWidth="1"/>
    <col min="6" max="6" width="74.3916666666667" style="189" customWidth="1"/>
    <col min="7" max="7" width="6.63333333333333" style="188" customWidth="1"/>
    <col min="8" max="8" width="8.75833333333333" style="190" customWidth="1"/>
    <col min="9" max="16370" width="9" style="188"/>
    <col min="16371" max="16371" width="9" style="191"/>
    <col min="16372" max="16384" width="9" style="188"/>
  </cols>
  <sheetData>
    <row r="1" customHeight="1" spans="1:9">
      <c r="A1" s="192" t="s">
        <v>261</v>
      </c>
      <c r="B1" s="192"/>
      <c r="C1" s="193"/>
      <c r="D1" s="193"/>
      <c r="E1" s="193"/>
      <c r="F1" s="194"/>
      <c r="G1" s="193"/>
      <c r="H1" s="193"/>
    </row>
    <row r="2" customHeight="1" spans="1:9">
      <c r="A2" s="12" t="s">
        <v>109</v>
      </c>
      <c r="B2" s="13" t="s">
        <v>4</v>
      </c>
      <c r="C2" s="14" t="s">
        <v>5</v>
      </c>
      <c r="D2" s="14" t="s">
        <v>6</v>
      </c>
      <c r="E2" s="195" t="s">
        <v>110</v>
      </c>
      <c r="F2" s="196" t="s">
        <v>111</v>
      </c>
      <c r="G2" s="197" t="s">
        <v>6</v>
      </c>
      <c r="H2" s="198" t="s">
        <v>5</v>
      </c>
    </row>
    <row r="3" customHeight="1" spans="1:9">
      <c r="A3" s="199" t="s">
        <v>112</v>
      </c>
      <c r="B3" s="200" t="s">
        <v>41</v>
      </c>
      <c r="C3" s="201">
        <v>2</v>
      </c>
      <c r="D3" s="201" t="s">
        <v>10</v>
      </c>
      <c r="E3" s="202" t="s">
        <v>262</v>
      </c>
      <c r="F3" s="202" t="s">
        <v>263</v>
      </c>
      <c r="G3" s="203" t="s">
        <v>200</v>
      </c>
      <c r="H3" s="204">
        <v>55.2</v>
      </c>
    </row>
    <row r="4" customHeight="1" spans="1:9">
      <c r="A4" s="205"/>
      <c r="B4" s="28"/>
      <c r="C4" s="206"/>
      <c r="D4" s="206"/>
      <c r="E4" s="26" t="s">
        <v>264</v>
      </c>
      <c r="F4" s="26" t="s">
        <v>265</v>
      </c>
      <c r="G4" s="207" t="s">
        <v>266</v>
      </c>
      <c r="H4" s="208">
        <v>120</v>
      </c>
    </row>
    <row r="5" customHeight="1" spans="1:9">
      <c r="A5" s="205" t="s">
        <v>267</v>
      </c>
      <c r="B5" s="28" t="s">
        <v>268</v>
      </c>
      <c r="C5" s="206">
        <v>2</v>
      </c>
      <c r="D5" s="206" t="s">
        <v>10</v>
      </c>
      <c r="E5" s="26" t="s">
        <v>262</v>
      </c>
      <c r="F5" s="26" t="s">
        <v>263</v>
      </c>
      <c r="G5" s="207" t="s">
        <v>200</v>
      </c>
      <c r="H5" s="208">
        <v>76.5</v>
      </c>
    </row>
    <row r="6" customHeight="1" spans="1:9">
      <c r="A6" s="205"/>
      <c r="B6" s="28"/>
      <c r="C6" s="206"/>
      <c r="D6" s="206"/>
      <c r="E6" s="26" t="s">
        <v>264</v>
      </c>
      <c r="F6" s="26" t="s">
        <v>265</v>
      </c>
      <c r="G6" s="207" t="s">
        <v>266</v>
      </c>
      <c r="H6" s="208">
        <v>152</v>
      </c>
    </row>
    <row r="7" customHeight="1" spans="1:9">
      <c r="A7" s="205" t="s">
        <v>185</v>
      </c>
      <c r="B7" s="28" t="s">
        <v>44</v>
      </c>
      <c r="C7" s="206">
        <v>2</v>
      </c>
      <c r="D7" s="209" t="s">
        <v>10</v>
      </c>
      <c r="E7" s="26" t="s">
        <v>262</v>
      </c>
      <c r="F7" s="210" t="s">
        <v>263</v>
      </c>
      <c r="G7" s="207" t="s">
        <v>200</v>
      </c>
      <c r="H7" s="208">
        <v>59.7</v>
      </c>
    </row>
    <row r="8" customHeight="1" spans="1:9">
      <c r="A8" s="205"/>
      <c r="B8" s="28"/>
      <c r="C8" s="206"/>
      <c r="D8" s="209"/>
      <c r="E8" s="26" t="s">
        <v>264</v>
      </c>
      <c r="F8" s="26" t="s">
        <v>265</v>
      </c>
      <c r="G8" s="207" t="s">
        <v>266</v>
      </c>
      <c r="H8" s="208">
        <v>145</v>
      </c>
    </row>
    <row r="9" customHeight="1" spans="1:9">
      <c r="A9" s="205" t="s">
        <v>194</v>
      </c>
      <c r="B9" s="28" t="s">
        <v>45</v>
      </c>
      <c r="C9" s="206">
        <v>2</v>
      </c>
      <c r="D9" s="209" t="s">
        <v>10</v>
      </c>
      <c r="E9" s="26" t="s">
        <v>262</v>
      </c>
      <c r="F9" s="26" t="s">
        <v>263</v>
      </c>
      <c r="G9" s="207" t="s">
        <v>200</v>
      </c>
      <c r="H9" s="208">
        <v>57.6</v>
      </c>
    </row>
    <row r="10" customHeight="1" spans="1:9">
      <c r="A10" s="205"/>
      <c r="B10" s="28"/>
      <c r="C10" s="206"/>
      <c r="D10" s="209"/>
      <c r="E10" s="26" t="s">
        <v>264</v>
      </c>
      <c r="F10" s="26" t="s">
        <v>265</v>
      </c>
      <c r="G10" s="207" t="s">
        <v>266</v>
      </c>
      <c r="H10" s="208">
        <v>140</v>
      </c>
    </row>
    <row r="11" customHeight="1" spans="1:9">
      <c r="A11" s="205" t="s">
        <v>195</v>
      </c>
      <c r="B11" s="28" t="s">
        <v>195</v>
      </c>
      <c r="C11" s="206">
        <v>2</v>
      </c>
      <c r="D11" s="209" t="s">
        <v>10</v>
      </c>
      <c r="E11" s="26" t="s">
        <v>262</v>
      </c>
      <c r="F11" s="26" t="s">
        <v>263</v>
      </c>
      <c r="G11" s="207" t="s">
        <v>200</v>
      </c>
      <c r="H11" s="208">
        <v>57.6</v>
      </c>
    </row>
    <row r="12" customHeight="1" spans="1:9">
      <c r="A12" s="211"/>
      <c r="B12" s="212"/>
      <c r="C12" s="213"/>
      <c r="D12" s="214"/>
      <c r="E12" s="40" t="s">
        <v>264</v>
      </c>
      <c r="F12" s="40" t="s">
        <v>265</v>
      </c>
      <c r="G12" s="215" t="s">
        <v>266</v>
      </c>
      <c r="H12" s="216">
        <v>140</v>
      </c>
    </row>
    <row r="13" ht="13.5" spans="1:9">
      <c r="A13" s="217" t="s">
        <v>240</v>
      </c>
      <c r="B13" s="217"/>
      <c r="C13" s="217"/>
      <c r="D13" s="217"/>
      <c r="E13" s="217"/>
      <c r="F13" s="217"/>
      <c r="G13" s="217"/>
      <c r="H13" s="217"/>
      <c r="I13" s="218"/>
    </row>
    <row r="14" ht="13.5" spans="1:9">
      <c r="A14" s="217" t="s">
        <v>260</v>
      </c>
      <c r="B14" s="217"/>
      <c r="C14" s="217"/>
      <c r="D14" s="217"/>
      <c r="E14" s="217"/>
      <c r="F14" s="217"/>
      <c r="G14" s="217"/>
      <c r="H14" s="217"/>
      <c r="I14" s="219"/>
    </row>
    <row r="15" ht="13.5" spans="1:9">
      <c r="A15" s="217" t="s">
        <v>242</v>
      </c>
      <c r="B15" s="217"/>
      <c r="C15" s="217"/>
      <c r="D15" s="217"/>
      <c r="E15" s="217"/>
      <c r="F15" s="217"/>
      <c r="G15" s="217"/>
      <c r="H15" s="217"/>
      <c r="I15" s="219"/>
    </row>
  </sheetData>
  <mergeCells count="24">
    <mergeCell ref="A1:H1"/>
    <mergeCell ref="A13:H13"/>
    <mergeCell ref="A14:H14"/>
    <mergeCell ref="A15:H15"/>
    <mergeCell ref="A3:A4"/>
    <mergeCell ref="A5:A6"/>
    <mergeCell ref="A7:A8"/>
    <mergeCell ref="A9:A10"/>
    <mergeCell ref="A11:A12"/>
    <mergeCell ref="B3:B4"/>
    <mergeCell ref="B5:B6"/>
    <mergeCell ref="B7:B8"/>
    <mergeCell ref="B9:B10"/>
    <mergeCell ref="B11:B12"/>
    <mergeCell ref="C3:C4"/>
    <mergeCell ref="C5:C6"/>
    <mergeCell ref="C7:C8"/>
    <mergeCell ref="C9:C10"/>
    <mergeCell ref="C11:C12"/>
    <mergeCell ref="D3:D4"/>
    <mergeCell ref="D5:D6"/>
    <mergeCell ref="D7:D8"/>
    <mergeCell ref="D9:D10"/>
    <mergeCell ref="D11:D12"/>
  </mergeCells>
  <pageMargins left="0.75" right="0.75" top="1" bottom="1" header="0.5" footer="0.5"/>
  <pageSetup paperSize="9" scale="8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zoomScale="115" zoomScaleNormal="115" workbookViewId="0">
      <selection activeCell="E18" sqref="E18"/>
    </sheetView>
  </sheetViews>
  <sheetFormatPr defaultColWidth="8.88333333333333" defaultRowHeight="20.1" customHeight="1"/>
  <cols>
    <col min="1" max="1" width="21.0583333333333" style="155" customWidth="1"/>
    <col min="2" max="2" width="22.9916666666667" style="155" customWidth="1"/>
    <col min="3" max="4" width="5" style="155" customWidth="1"/>
    <col min="5" max="5" width="18.2583333333333" style="155" customWidth="1"/>
    <col min="6" max="6" width="67.6333333333333" style="155" customWidth="1"/>
    <col min="7" max="8" width="6.63333333333333" style="155" customWidth="1"/>
    <col min="9" max="9" width="8.88333333333333" style="156"/>
    <col min="10" max="16384" width="8.88333333333333" style="157"/>
  </cols>
  <sheetData>
    <row r="1" s="154" customFormat="1" ht="39" customHeight="1" spans="1:9">
      <c r="A1" s="158" t="s">
        <v>269</v>
      </c>
      <c r="B1" s="158"/>
      <c r="C1" s="158"/>
      <c r="D1" s="158"/>
      <c r="E1" s="158"/>
      <c r="F1" s="158"/>
      <c r="G1" s="158"/>
      <c r="H1" s="158"/>
      <c r="I1" s="156"/>
    </row>
    <row r="2" ht="31" customHeight="1" spans="1:9">
      <c r="A2" s="159" t="s">
        <v>109</v>
      </c>
      <c r="B2" s="160" t="s">
        <v>4</v>
      </c>
      <c r="C2" s="161" t="s">
        <v>5</v>
      </c>
      <c r="D2" s="161" t="s">
        <v>6</v>
      </c>
      <c r="E2" s="162" t="s">
        <v>110</v>
      </c>
      <c r="F2" s="163" t="s">
        <v>111</v>
      </c>
      <c r="G2" s="135" t="s">
        <v>6</v>
      </c>
      <c r="H2" s="136" t="s">
        <v>5</v>
      </c>
    </row>
    <row r="3" customHeight="1" spans="1:9">
      <c r="A3" s="164" t="s">
        <v>112</v>
      </c>
      <c r="B3" s="165" t="s">
        <v>48</v>
      </c>
      <c r="C3" s="165" t="s">
        <v>244</v>
      </c>
      <c r="D3" s="165" t="s">
        <v>10</v>
      </c>
      <c r="E3" s="166" t="s">
        <v>270</v>
      </c>
      <c r="F3" s="167" t="s">
        <v>271</v>
      </c>
      <c r="G3" s="168" t="s">
        <v>272</v>
      </c>
      <c r="H3" s="169" t="s">
        <v>273</v>
      </c>
    </row>
    <row r="4" customHeight="1" spans="1:9">
      <c r="A4" s="170"/>
      <c r="B4" s="171"/>
      <c r="C4" s="171"/>
      <c r="D4" s="171"/>
      <c r="E4" s="172" t="s">
        <v>274</v>
      </c>
      <c r="F4" s="173" t="s">
        <v>275</v>
      </c>
      <c r="G4" s="174" t="s">
        <v>276</v>
      </c>
      <c r="H4" s="175" t="s">
        <v>244</v>
      </c>
      <c r="I4" s="157"/>
    </row>
    <row r="5" customHeight="1" spans="1:9">
      <c r="A5" s="170" t="s">
        <v>145</v>
      </c>
      <c r="B5" s="171" t="s">
        <v>50</v>
      </c>
      <c r="C5" s="171" t="s">
        <v>244</v>
      </c>
      <c r="D5" s="171" t="s">
        <v>10</v>
      </c>
      <c r="E5" s="172" t="s">
        <v>270</v>
      </c>
      <c r="F5" s="176" t="s">
        <v>271</v>
      </c>
      <c r="G5" s="177" t="s">
        <v>272</v>
      </c>
      <c r="H5" s="178" t="s">
        <v>277</v>
      </c>
    </row>
    <row r="6" customHeight="1" spans="1:9">
      <c r="A6" s="170"/>
      <c r="B6" s="171"/>
      <c r="C6" s="171"/>
      <c r="D6" s="171"/>
      <c r="E6" s="172" t="s">
        <v>274</v>
      </c>
      <c r="F6" s="173" t="s">
        <v>275</v>
      </c>
      <c r="G6" s="174" t="s">
        <v>276</v>
      </c>
      <c r="H6" s="175" t="s">
        <v>244</v>
      </c>
    </row>
    <row r="7" customHeight="1" spans="1:9">
      <c r="A7" s="170" t="s">
        <v>185</v>
      </c>
      <c r="B7" s="171" t="s">
        <v>51</v>
      </c>
      <c r="C7" s="171" t="s">
        <v>244</v>
      </c>
      <c r="D7" s="171" t="s">
        <v>10</v>
      </c>
      <c r="E7" s="172" t="s">
        <v>270</v>
      </c>
      <c r="F7" s="176" t="s">
        <v>271</v>
      </c>
      <c r="G7" s="177" t="s">
        <v>272</v>
      </c>
      <c r="H7" s="178" t="s">
        <v>278</v>
      </c>
    </row>
    <row r="8" customHeight="1" spans="1:9">
      <c r="A8" s="170"/>
      <c r="B8" s="171"/>
      <c r="C8" s="171"/>
      <c r="D8" s="171"/>
      <c r="E8" s="172" t="s">
        <v>274</v>
      </c>
      <c r="F8" s="173" t="s">
        <v>275</v>
      </c>
      <c r="G8" s="174" t="s">
        <v>276</v>
      </c>
      <c r="H8" s="175" t="s">
        <v>244</v>
      </c>
    </row>
    <row r="9" customHeight="1" spans="1:9">
      <c r="A9" s="170" t="s">
        <v>194</v>
      </c>
      <c r="B9" s="171" t="s">
        <v>52</v>
      </c>
      <c r="C9" s="171" t="s">
        <v>244</v>
      </c>
      <c r="D9" s="171" t="s">
        <v>10</v>
      </c>
      <c r="E9" s="172" t="s">
        <v>270</v>
      </c>
      <c r="F9" s="176" t="s">
        <v>271</v>
      </c>
      <c r="G9" s="177" t="s">
        <v>272</v>
      </c>
      <c r="H9" s="178" t="s">
        <v>278</v>
      </c>
    </row>
    <row r="10" customHeight="1" spans="1:9">
      <c r="A10" s="170"/>
      <c r="B10" s="171"/>
      <c r="C10" s="171"/>
      <c r="D10" s="171"/>
      <c r="E10" s="172" t="s">
        <v>274</v>
      </c>
      <c r="F10" s="173" t="s">
        <v>275</v>
      </c>
      <c r="G10" s="174" t="s">
        <v>276</v>
      </c>
      <c r="H10" s="175" t="s">
        <v>244</v>
      </c>
    </row>
    <row r="11" customHeight="1" spans="1:9">
      <c r="A11" s="170" t="s">
        <v>279</v>
      </c>
      <c r="B11" s="171" t="s">
        <v>280</v>
      </c>
      <c r="C11" s="171" t="s">
        <v>244</v>
      </c>
      <c r="D11" s="171" t="s">
        <v>10</v>
      </c>
      <c r="E11" s="172" t="s">
        <v>270</v>
      </c>
      <c r="F11" s="176" t="s">
        <v>271</v>
      </c>
      <c r="G11" s="177" t="s">
        <v>272</v>
      </c>
      <c r="H11" s="178" t="s">
        <v>278</v>
      </c>
    </row>
    <row r="12" customHeight="1" spans="1:9">
      <c r="A12" s="179"/>
      <c r="B12" s="180"/>
      <c r="C12" s="180"/>
      <c r="D12" s="180"/>
      <c r="E12" s="181" t="s">
        <v>274</v>
      </c>
      <c r="F12" s="182" t="s">
        <v>275</v>
      </c>
      <c r="G12" s="183" t="s">
        <v>276</v>
      </c>
      <c r="H12" s="184" t="s">
        <v>244</v>
      </c>
    </row>
    <row r="13" customHeight="1" spans="1:9">
      <c r="A13" s="185" t="s">
        <v>240</v>
      </c>
      <c r="B13" s="185"/>
      <c r="C13" s="185"/>
      <c r="D13" s="185"/>
      <c r="E13" s="185"/>
      <c r="F13" s="185"/>
      <c r="G13" s="185"/>
      <c r="H13" s="185"/>
    </row>
    <row r="14" ht="35" customHeight="1" spans="1:9">
      <c r="A14" s="185" t="s">
        <v>260</v>
      </c>
      <c r="B14" s="185"/>
      <c r="C14" s="185"/>
      <c r="D14" s="185"/>
      <c r="E14" s="185"/>
      <c r="F14" s="185"/>
      <c r="G14" s="185"/>
      <c r="H14" s="185"/>
    </row>
    <row r="15" customHeight="1" spans="1:9">
      <c r="A15" s="185" t="s">
        <v>242</v>
      </c>
      <c r="B15" s="185"/>
      <c r="C15" s="185"/>
      <c r="D15" s="185"/>
      <c r="E15" s="185"/>
      <c r="F15" s="185"/>
      <c r="G15" s="185"/>
      <c r="H15" s="185"/>
    </row>
  </sheetData>
  <mergeCells count="24">
    <mergeCell ref="A1:H1"/>
    <mergeCell ref="A13:H13"/>
    <mergeCell ref="A14:H14"/>
    <mergeCell ref="A15:H15"/>
    <mergeCell ref="A3:A4"/>
    <mergeCell ref="A5:A6"/>
    <mergeCell ref="A7:A8"/>
    <mergeCell ref="A9:A10"/>
    <mergeCell ref="A11:A12"/>
    <mergeCell ref="B3:B4"/>
    <mergeCell ref="B5:B6"/>
    <mergeCell ref="B7:B8"/>
    <mergeCell ref="B9:B10"/>
    <mergeCell ref="B11:B12"/>
    <mergeCell ref="C3:C4"/>
    <mergeCell ref="C5:C6"/>
    <mergeCell ref="C7:C8"/>
    <mergeCell ref="C9:C10"/>
    <mergeCell ref="C11:C12"/>
    <mergeCell ref="D3:D4"/>
    <mergeCell ref="D5:D6"/>
    <mergeCell ref="D7:D8"/>
    <mergeCell ref="D9:D10"/>
    <mergeCell ref="D11:D12"/>
  </mergeCells>
  <printOptions horizontalCentered="1"/>
  <pageMargins left="0.590277777777778" right="0.590277777777778" top="0.590277777777778" bottom="0.590277777777778" header="0.5" footer="0.5"/>
  <pageSetup paperSize="9" scale="7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XFD41"/>
  <sheetViews>
    <sheetView topLeftCell="A21" workbookViewId="0">
      <selection activeCell="F43" sqref="F43"/>
    </sheetView>
  </sheetViews>
  <sheetFormatPr defaultColWidth="8.88333333333333" defaultRowHeight="20.1" customHeight="1"/>
  <cols>
    <col min="1" max="2" width="18.6333333333333" style="131" customWidth="1"/>
    <col min="3" max="4" width="9.775" style="131" customWidth="1"/>
    <col min="5" max="5" width="18.6333333333333" style="131" customWidth="1"/>
    <col min="6" max="6" width="46.6333333333333" style="131" customWidth="1"/>
    <col min="7" max="7" width="7.63333333333333" style="131" customWidth="1"/>
    <col min="8" max="8" width="11.5" style="131" customWidth="1"/>
    <col min="9" max="16374" width="8.88333333333333" style="130"/>
    <col min="16375" max="16384" width="8.88333333333333" style="132"/>
  </cols>
  <sheetData>
    <row r="1" s="129" customFormat="1" hidden="1" customHeight="1" spans="1:8 16375:16384">
      <c r="A1" s="133">
        <v>8</v>
      </c>
      <c r="B1" s="133"/>
      <c r="C1" s="133"/>
      <c r="D1" s="133"/>
      <c r="E1" s="133">
        <v>16</v>
      </c>
      <c r="F1" s="133">
        <v>20</v>
      </c>
      <c r="G1" s="133">
        <v>8</v>
      </c>
      <c r="H1" s="133">
        <v>8</v>
      </c>
    </row>
    <row r="2" s="129" customFormat="1" ht="38.1" customHeight="1" spans="1:8 16375:16384">
      <c r="A2" s="134" t="s">
        <v>281</v>
      </c>
      <c r="B2" s="134"/>
      <c r="C2" s="134"/>
      <c r="D2" s="134"/>
      <c r="E2" s="134"/>
      <c r="F2" s="134"/>
      <c r="G2" s="134"/>
      <c r="H2" s="134"/>
    </row>
    <row r="3" s="130" customFormat="1" customHeight="1" spans="1:8 16375:16384">
      <c r="A3" s="12" t="s">
        <v>109</v>
      </c>
      <c r="B3" s="13" t="s">
        <v>4</v>
      </c>
      <c r="C3" s="14" t="s">
        <v>5</v>
      </c>
      <c r="D3" s="14" t="s">
        <v>6</v>
      </c>
      <c r="E3" s="13" t="s">
        <v>110</v>
      </c>
      <c r="F3" s="101" t="s">
        <v>111</v>
      </c>
      <c r="G3" s="135" t="s">
        <v>6</v>
      </c>
      <c r="H3" s="136" t="s">
        <v>5</v>
      </c>
      <c r="XEU3" s="137"/>
      <c r="XEV3" s="137"/>
      <c r="XEW3" s="137"/>
      <c r="XEX3" s="137"/>
      <c r="XEY3" s="137"/>
      <c r="XEZ3" s="137"/>
      <c r="XFA3" s="137"/>
      <c r="XFB3" s="137"/>
      <c r="XFC3" s="137"/>
      <c r="XFD3" s="137"/>
    </row>
    <row r="4" s="130" customFormat="1" customHeight="1" spans="1:8 16375:16384">
      <c r="A4" s="138" t="s">
        <v>112</v>
      </c>
      <c r="B4" s="139" t="s">
        <v>55</v>
      </c>
      <c r="C4" s="139" t="s">
        <v>244</v>
      </c>
      <c r="D4" s="139" t="s">
        <v>10</v>
      </c>
      <c r="E4" s="140" t="s">
        <v>282</v>
      </c>
      <c r="F4" s="141" t="s">
        <v>283</v>
      </c>
      <c r="G4" s="140" t="s">
        <v>133</v>
      </c>
      <c r="H4" s="142">
        <v>12</v>
      </c>
    </row>
    <row r="5" s="130" customFormat="1" customHeight="1" spans="1:8 16375:16384">
      <c r="A5" s="143"/>
      <c r="B5" s="144"/>
      <c r="C5" s="144"/>
      <c r="D5" s="144"/>
      <c r="E5" s="145" t="s">
        <v>284</v>
      </c>
      <c r="F5" s="146" t="s">
        <v>283</v>
      </c>
      <c r="G5" s="145" t="s">
        <v>133</v>
      </c>
      <c r="H5" s="147" t="s">
        <v>285</v>
      </c>
    </row>
    <row r="6" s="130" customFormat="1" customHeight="1" spans="1:8 16375:16384">
      <c r="A6" s="143"/>
      <c r="B6" s="144"/>
      <c r="C6" s="144"/>
      <c r="D6" s="144"/>
      <c r="E6" s="145" t="s">
        <v>286</v>
      </c>
      <c r="F6" s="146" t="s">
        <v>287</v>
      </c>
      <c r="G6" s="145" t="s">
        <v>125</v>
      </c>
      <c r="H6" s="147" t="s">
        <v>288</v>
      </c>
    </row>
    <row r="7" s="130" customFormat="1" customHeight="1" spans="1:8 16375:16384">
      <c r="A7" s="143"/>
      <c r="B7" s="144"/>
      <c r="C7" s="144"/>
      <c r="D7" s="144"/>
      <c r="E7" s="145" t="s">
        <v>289</v>
      </c>
      <c r="F7" s="146" t="s">
        <v>290</v>
      </c>
      <c r="G7" s="145" t="s">
        <v>125</v>
      </c>
      <c r="H7" s="147" t="s">
        <v>288</v>
      </c>
    </row>
    <row r="8" s="130" customFormat="1" customHeight="1" spans="1:8 16375:16384">
      <c r="A8" s="143"/>
      <c r="B8" s="144"/>
      <c r="C8" s="144"/>
      <c r="D8" s="144"/>
      <c r="E8" s="145" t="s">
        <v>291</v>
      </c>
      <c r="F8" s="146" t="s">
        <v>292</v>
      </c>
      <c r="G8" s="145" t="s">
        <v>10</v>
      </c>
      <c r="H8" s="147" t="s">
        <v>244</v>
      </c>
    </row>
    <row r="9" s="130" customFormat="1" customHeight="1" spans="1:8 16375:16384">
      <c r="A9" s="143"/>
      <c r="B9" s="144"/>
      <c r="C9" s="144"/>
      <c r="D9" s="144"/>
      <c r="E9" s="145" t="s">
        <v>293</v>
      </c>
      <c r="F9" s="146" t="s">
        <v>294</v>
      </c>
      <c r="G9" s="145" t="s">
        <v>125</v>
      </c>
      <c r="H9" s="147" t="s">
        <v>244</v>
      </c>
    </row>
    <row r="10" s="130" customFormat="1" ht="21" customHeight="1" spans="1:8 16375:16384">
      <c r="A10" s="143"/>
      <c r="B10" s="144"/>
      <c r="C10" s="144"/>
      <c r="D10" s="144"/>
      <c r="E10" s="145" t="s">
        <v>295</v>
      </c>
      <c r="F10" s="146" t="s">
        <v>296</v>
      </c>
      <c r="G10" s="145" t="s">
        <v>10</v>
      </c>
      <c r="H10" s="147" t="s">
        <v>297</v>
      </c>
    </row>
    <row r="11" customHeight="1" spans="1:8 16375:16384">
      <c r="A11" s="143" t="s">
        <v>145</v>
      </c>
      <c r="B11" s="144" t="s">
        <v>57</v>
      </c>
      <c r="C11" s="144" t="s">
        <v>244</v>
      </c>
      <c r="D11" s="144" t="s">
        <v>10</v>
      </c>
      <c r="E11" s="145" t="s">
        <v>282</v>
      </c>
      <c r="F11" s="146" t="s">
        <v>283</v>
      </c>
      <c r="G11" s="145" t="s">
        <v>133</v>
      </c>
      <c r="H11" s="147" t="s">
        <v>298</v>
      </c>
    </row>
    <row r="12" customHeight="1" spans="1:8 16375:16384">
      <c r="A12" s="143"/>
      <c r="B12" s="144"/>
      <c r="C12" s="144"/>
      <c r="D12" s="144"/>
      <c r="E12" s="145" t="s">
        <v>284</v>
      </c>
      <c r="F12" s="146" t="s">
        <v>283</v>
      </c>
      <c r="G12" s="145" t="s">
        <v>133</v>
      </c>
      <c r="H12" s="147" t="s">
        <v>299</v>
      </c>
    </row>
    <row r="13" customHeight="1" spans="1:8 16375:16384">
      <c r="A13" s="143"/>
      <c r="B13" s="144"/>
      <c r="C13" s="144"/>
      <c r="D13" s="144"/>
      <c r="E13" s="145" t="s">
        <v>286</v>
      </c>
      <c r="F13" s="146" t="s">
        <v>287</v>
      </c>
      <c r="G13" s="145" t="s">
        <v>125</v>
      </c>
      <c r="H13" s="147" t="s">
        <v>288</v>
      </c>
    </row>
    <row r="14" customHeight="1" spans="1:8 16375:16384">
      <c r="A14" s="143"/>
      <c r="B14" s="144"/>
      <c r="C14" s="144"/>
      <c r="D14" s="144"/>
      <c r="E14" s="145" t="s">
        <v>289</v>
      </c>
      <c r="F14" s="146" t="s">
        <v>290</v>
      </c>
      <c r="G14" s="145" t="s">
        <v>125</v>
      </c>
      <c r="H14" s="147" t="s">
        <v>300</v>
      </c>
    </row>
    <row r="15" customHeight="1" spans="1:8 16375:16384">
      <c r="A15" s="143"/>
      <c r="B15" s="144"/>
      <c r="C15" s="144"/>
      <c r="D15" s="144"/>
      <c r="E15" s="145" t="s">
        <v>291</v>
      </c>
      <c r="F15" s="146" t="s">
        <v>292</v>
      </c>
      <c r="G15" s="145" t="s">
        <v>10</v>
      </c>
      <c r="H15" s="147" t="s">
        <v>244</v>
      </c>
    </row>
    <row r="16" customHeight="1" spans="1:8 16375:16384">
      <c r="A16" s="143"/>
      <c r="B16" s="144"/>
      <c r="C16" s="144"/>
      <c r="D16" s="144"/>
      <c r="E16" s="145" t="s">
        <v>293</v>
      </c>
      <c r="F16" s="146" t="s">
        <v>294</v>
      </c>
      <c r="G16" s="145" t="s">
        <v>125</v>
      </c>
      <c r="H16" s="147" t="s">
        <v>244</v>
      </c>
    </row>
    <row r="17" customHeight="1" spans="1:8">
      <c r="A17" s="143"/>
      <c r="B17" s="144"/>
      <c r="C17" s="144"/>
      <c r="D17" s="144"/>
      <c r="E17" s="145" t="s">
        <v>295</v>
      </c>
      <c r="F17" s="146" t="s">
        <v>296</v>
      </c>
      <c r="G17" s="145" t="s">
        <v>10</v>
      </c>
      <c r="H17" s="147" t="s">
        <v>301</v>
      </c>
    </row>
    <row r="18" customHeight="1" spans="1:8">
      <c r="A18" s="143" t="s">
        <v>185</v>
      </c>
      <c r="B18" s="144" t="s">
        <v>58</v>
      </c>
      <c r="C18" s="144" t="s">
        <v>244</v>
      </c>
      <c r="D18" s="144" t="s">
        <v>10</v>
      </c>
      <c r="E18" s="145" t="s">
        <v>282</v>
      </c>
      <c r="F18" s="146" t="s">
        <v>283</v>
      </c>
      <c r="G18" s="145" t="s">
        <v>133</v>
      </c>
      <c r="H18" s="147">
        <v>12</v>
      </c>
    </row>
    <row r="19" customHeight="1" spans="1:8">
      <c r="A19" s="143"/>
      <c r="B19" s="144"/>
      <c r="C19" s="144"/>
      <c r="D19" s="144"/>
      <c r="E19" s="145" t="s">
        <v>284</v>
      </c>
      <c r="F19" s="146" t="s">
        <v>283</v>
      </c>
      <c r="G19" s="145" t="s">
        <v>133</v>
      </c>
      <c r="H19" s="147" t="s">
        <v>302</v>
      </c>
    </row>
    <row r="20" customHeight="1" spans="1:8">
      <c r="A20" s="143"/>
      <c r="B20" s="144"/>
      <c r="C20" s="144"/>
      <c r="D20" s="144"/>
      <c r="E20" s="145" t="s">
        <v>286</v>
      </c>
      <c r="F20" s="146" t="s">
        <v>287</v>
      </c>
      <c r="G20" s="145" t="s">
        <v>125</v>
      </c>
      <c r="H20" s="147" t="s">
        <v>288</v>
      </c>
    </row>
    <row r="21" customHeight="1" spans="1:8">
      <c r="A21" s="143"/>
      <c r="B21" s="144"/>
      <c r="C21" s="144"/>
      <c r="D21" s="144"/>
      <c r="E21" s="145" t="s">
        <v>289</v>
      </c>
      <c r="F21" s="146" t="s">
        <v>290</v>
      </c>
      <c r="G21" s="145" t="s">
        <v>125</v>
      </c>
      <c r="H21" s="147" t="s">
        <v>303</v>
      </c>
    </row>
    <row r="22" customHeight="1" spans="1:8">
      <c r="A22" s="143"/>
      <c r="B22" s="144"/>
      <c r="C22" s="144"/>
      <c r="D22" s="144"/>
      <c r="E22" s="145" t="s">
        <v>291</v>
      </c>
      <c r="F22" s="146" t="s">
        <v>292</v>
      </c>
      <c r="G22" s="145" t="s">
        <v>10</v>
      </c>
      <c r="H22" s="147" t="s">
        <v>244</v>
      </c>
    </row>
    <row r="23" customHeight="1" spans="1:8">
      <c r="A23" s="143"/>
      <c r="B23" s="144"/>
      <c r="C23" s="144"/>
      <c r="D23" s="144"/>
      <c r="E23" s="145" t="s">
        <v>293</v>
      </c>
      <c r="F23" s="146" t="s">
        <v>294</v>
      </c>
      <c r="G23" s="145" t="s">
        <v>125</v>
      </c>
      <c r="H23" s="147" t="s">
        <v>244</v>
      </c>
    </row>
    <row r="24" customHeight="1" spans="1:8">
      <c r="A24" s="143"/>
      <c r="B24" s="144"/>
      <c r="C24" s="144"/>
      <c r="D24" s="144"/>
      <c r="E24" s="145" t="s">
        <v>295</v>
      </c>
      <c r="F24" s="146" t="s">
        <v>296</v>
      </c>
      <c r="G24" s="145" t="s">
        <v>10</v>
      </c>
      <c r="H24" s="147" t="s">
        <v>304</v>
      </c>
    </row>
    <row r="25" customHeight="1" spans="1:8">
      <c r="A25" s="143" t="s">
        <v>194</v>
      </c>
      <c r="B25" s="144" t="s">
        <v>59</v>
      </c>
      <c r="C25" s="144" t="s">
        <v>244</v>
      </c>
      <c r="D25" s="144" t="s">
        <v>10</v>
      </c>
      <c r="E25" s="145" t="s">
        <v>282</v>
      </c>
      <c r="F25" s="146" t="s">
        <v>283</v>
      </c>
      <c r="G25" s="145" t="s">
        <v>133</v>
      </c>
      <c r="H25" s="147">
        <v>12</v>
      </c>
    </row>
    <row r="26" customHeight="1" spans="1:8">
      <c r="A26" s="143"/>
      <c r="B26" s="144"/>
      <c r="C26" s="144"/>
      <c r="D26" s="144"/>
      <c r="E26" s="145" t="s">
        <v>284</v>
      </c>
      <c r="F26" s="146" t="s">
        <v>283</v>
      </c>
      <c r="G26" s="145" t="s">
        <v>133</v>
      </c>
      <c r="H26" s="147" t="s">
        <v>305</v>
      </c>
    </row>
    <row r="27" customHeight="1" spans="1:8">
      <c r="A27" s="143"/>
      <c r="B27" s="144"/>
      <c r="C27" s="144"/>
      <c r="D27" s="144"/>
      <c r="E27" s="145" t="s">
        <v>286</v>
      </c>
      <c r="F27" s="146" t="s">
        <v>287</v>
      </c>
      <c r="G27" s="145" t="s">
        <v>125</v>
      </c>
      <c r="H27" s="147" t="s">
        <v>288</v>
      </c>
    </row>
    <row r="28" customHeight="1" spans="1:8">
      <c r="A28" s="143"/>
      <c r="B28" s="144"/>
      <c r="C28" s="144"/>
      <c r="D28" s="144"/>
      <c r="E28" s="145" t="s">
        <v>289</v>
      </c>
      <c r="F28" s="146" t="s">
        <v>290</v>
      </c>
      <c r="G28" s="145" t="s">
        <v>125</v>
      </c>
      <c r="H28" s="147" t="s">
        <v>303</v>
      </c>
    </row>
    <row r="29" customHeight="1" spans="1:8">
      <c r="A29" s="143"/>
      <c r="B29" s="144"/>
      <c r="C29" s="144"/>
      <c r="D29" s="144"/>
      <c r="E29" s="145" t="s">
        <v>291</v>
      </c>
      <c r="F29" s="146" t="s">
        <v>292</v>
      </c>
      <c r="G29" s="145" t="s">
        <v>10</v>
      </c>
      <c r="H29" s="147" t="s">
        <v>244</v>
      </c>
    </row>
    <row r="30" customHeight="1" spans="1:8">
      <c r="A30" s="143"/>
      <c r="B30" s="144"/>
      <c r="C30" s="144"/>
      <c r="D30" s="144"/>
      <c r="E30" s="145" t="s">
        <v>293</v>
      </c>
      <c r="F30" s="146" t="s">
        <v>294</v>
      </c>
      <c r="G30" s="145" t="s">
        <v>125</v>
      </c>
      <c r="H30" s="147" t="s">
        <v>244</v>
      </c>
    </row>
    <row r="31" customHeight="1" spans="1:8">
      <c r="A31" s="143"/>
      <c r="B31" s="144"/>
      <c r="C31" s="144"/>
      <c r="D31" s="144"/>
      <c r="E31" s="145" t="s">
        <v>295</v>
      </c>
      <c r="F31" s="146" t="s">
        <v>296</v>
      </c>
      <c r="G31" s="145" t="s">
        <v>10</v>
      </c>
      <c r="H31" s="147" t="s">
        <v>306</v>
      </c>
    </row>
    <row r="32" customHeight="1" spans="1:8">
      <c r="A32" s="143" t="s">
        <v>195</v>
      </c>
      <c r="B32" s="144" t="s">
        <v>60</v>
      </c>
      <c r="C32" s="144" t="s">
        <v>244</v>
      </c>
      <c r="D32" s="144" t="s">
        <v>10</v>
      </c>
      <c r="E32" s="145" t="s">
        <v>282</v>
      </c>
      <c r="F32" s="146" t="s">
        <v>283</v>
      </c>
      <c r="G32" s="145" t="s">
        <v>133</v>
      </c>
      <c r="H32" s="147">
        <v>12</v>
      </c>
    </row>
    <row r="33" customHeight="1" spans="1:8">
      <c r="A33" s="143"/>
      <c r="B33" s="144"/>
      <c r="C33" s="144"/>
      <c r="D33" s="144"/>
      <c r="E33" s="145" t="s">
        <v>284</v>
      </c>
      <c r="F33" s="146" t="s">
        <v>283</v>
      </c>
      <c r="G33" s="145" t="s">
        <v>133</v>
      </c>
      <c r="H33" s="147" t="s">
        <v>305</v>
      </c>
    </row>
    <row r="34" customHeight="1" spans="1:8">
      <c r="A34" s="143"/>
      <c r="B34" s="144"/>
      <c r="C34" s="144"/>
      <c r="D34" s="144"/>
      <c r="E34" s="145" t="s">
        <v>286</v>
      </c>
      <c r="F34" s="146" t="s">
        <v>287</v>
      </c>
      <c r="G34" s="145" t="s">
        <v>125</v>
      </c>
      <c r="H34" s="147" t="s">
        <v>288</v>
      </c>
    </row>
    <row r="35" customHeight="1" spans="1:8">
      <c r="A35" s="143"/>
      <c r="B35" s="144"/>
      <c r="C35" s="144"/>
      <c r="D35" s="144"/>
      <c r="E35" s="145" t="s">
        <v>289</v>
      </c>
      <c r="F35" s="146" t="s">
        <v>290</v>
      </c>
      <c r="G35" s="145" t="s">
        <v>125</v>
      </c>
      <c r="H35" s="147" t="s">
        <v>303</v>
      </c>
    </row>
    <row r="36" customHeight="1" spans="1:8">
      <c r="A36" s="143"/>
      <c r="B36" s="144"/>
      <c r="C36" s="144"/>
      <c r="D36" s="144"/>
      <c r="E36" s="145" t="s">
        <v>291</v>
      </c>
      <c r="F36" s="146" t="s">
        <v>292</v>
      </c>
      <c r="G36" s="145" t="s">
        <v>10</v>
      </c>
      <c r="H36" s="147" t="s">
        <v>244</v>
      </c>
    </row>
    <row r="37" customHeight="1" spans="1:8">
      <c r="A37" s="143"/>
      <c r="B37" s="144"/>
      <c r="C37" s="144"/>
      <c r="D37" s="144"/>
      <c r="E37" s="145" t="s">
        <v>293</v>
      </c>
      <c r="F37" s="146" t="s">
        <v>294</v>
      </c>
      <c r="G37" s="145" t="s">
        <v>125</v>
      </c>
      <c r="H37" s="147" t="s">
        <v>244</v>
      </c>
    </row>
    <row r="38" customHeight="1" spans="1:8">
      <c r="A38" s="148"/>
      <c r="B38" s="149"/>
      <c r="C38" s="149"/>
      <c r="D38" s="149"/>
      <c r="E38" s="150" t="s">
        <v>295</v>
      </c>
      <c r="F38" s="151" t="s">
        <v>296</v>
      </c>
      <c r="G38" s="150" t="s">
        <v>10</v>
      </c>
      <c r="H38" s="152" t="s">
        <v>306</v>
      </c>
    </row>
    <row r="39" customHeight="1" spans="1:8">
      <c r="A39" s="128" t="s">
        <v>240</v>
      </c>
      <c r="B39" s="128"/>
      <c r="C39" s="128"/>
      <c r="D39" s="128"/>
      <c r="E39" s="128"/>
      <c r="F39" s="128"/>
      <c r="G39" s="128"/>
      <c r="H39" s="128"/>
    </row>
    <row r="40" ht="13.5" spans="1:8">
      <c r="A40" s="153" t="s">
        <v>307</v>
      </c>
      <c r="B40" s="153"/>
      <c r="C40" s="153"/>
      <c r="D40" s="153"/>
      <c r="E40" s="153"/>
      <c r="F40" s="153"/>
      <c r="G40" s="153"/>
      <c r="H40" s="153"/>
    </row>
    <row r="41" ht="30" customHeight="1" spans="1:8">
      <c r="A41" s="128" t="s">
        <v>308</v>
      </c>
      <c r="B41" s="128"/>
      <c r="C41" s="128"/>
      <c r="D41" s="128"/>
      <c r="E41" s="128"/>
      <c r="F41" s="128"/>
      <c r="G41" s="128"/>
      <c r="H41" s="128"/>
    </row>
  </sheetData>
  <mergeCells count="24">
    <mergeCell ref="A2:H2"/>
    <mergeCell ref="A39:H39"/>
    <mergeCell ref="A40:H40"/>
    <mergeCell ref="A41:H41"/>
    <mergeCell ref="A4:A10"/>
    <mergeCell ref="A11:A17"/>
    <mergeCell ref="A18:A24"/>
    <mergeCell ref="A25:A31"/>
    <mergeCell ref="A32:A38"/>
    <mergeCell ref="B4:B10"/>
    <mergeCell ref="B11:B17"/>
    <mergeCell ref="B18:B24"/>
    <mergeCell ref="B25:B31"/>
    <mergeCell ref="B32:B38"/>
    <mergeCell ref="C4:C10"/>
    <mergeCell ref="C11:C17"/>
    <mergeCell ref="C18:C24"/>
    <mergeCell ref="C25:C31"/>
    <mergeCell ref="C32:C38"/>
    <mergeCell ref="D4:D10"/>
    <mergeCell ref="D11:D17"/>
    <mergeCell ref="D18:D24"/>
    <mergeCell ref="D25:D31"/>
    <mergeCell ref="D32:D38"/>
  </mergeCells>
  <printOptions horizontalCentered="1"/>
  <pageMargins left="0.590277777777778" right="0.590277777777778" top="0.590277777777778" bottom="0.590277777777778" header="0.5" footer="0.5"/>
  <pageSetup paperSize="9" scale="88"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26"/>
  <sheetViews>
    <sheetView zoomScale="70" zoomScaleNormal="70" zoomScaleSheetLayoutView="115" workbookViewId="0">
      <selection activeCell="F28" sqref="F28"/>
    </sheetView>
  </sheetViews>
  <sheetFormatPr defaultColWidth="9" defaultRowHeight="13.5"/>
  <cols>
    <col min="1" max="1" width="26.9416666666667" style="93" customWidth="1"/>
    <col min="2" max="2" width="18.6083333333333" style="93" customWidth="1"/>
    <col min="3" max="4" width="5" style="94" customWidth="1"/>
    <col min="5" max="5" width="15" style="94" customWidth="1"/>
    <col min="6" max="6" width="120.833333333333" style="95" customWidth="1"/>
    <col min="7" max="7" width="6.63333333333333" style="96" customWidth="1"/>
    <col min="8" max="8" width="14.4416666666667" style="97" customWidth="1"/>
    <col min="9" max="9" width="11.2583333333333" style="96" customWidth="1"/>
    <col min="10" max="10" width="10.3833333333333" style="96" customWidth="1"/>
    <col min="11" max="16384" width="9" style="96"/>
  </cols>
  <sheetData>
    <row r="1" ht="38.1" customHeight="1" spans="1:9">
      <c r="A1" s="98" t="s">
        <v>61</v>
      </c>
      <c r="B1" s="98"/>
      <c r="C1" s="99"/>
      <c r="D1" s="99"/>
      <c r="E1" s="99"/>
      <c r="F1" s="100"/>
      <c r="G1" s="99"/>
      <c r="H1" s="99"/>
    </row>
    <row r="2" ht="31" customHeight="1" spans="1:9">
      <c r="A2" s="12" t="s">
        <v>109</v>
      </c>
      <c r="B2" s="13" t="s">
        <v>4</v>
      </c>
      <c r="C2" s="14" t="s">
        <v>5</v>
      </c>
      <c r="D2" s="14" t="s">
        <v>6</v>
      </c>
      <c r="E2" s="13" t="s">
        <v>110</v>
      </c>
      <c r="F2" s="101" t="s">
        <v>111</v>
      </c>
      <c r="G2" s="102" t="s">
        <v>6</v>
      </c>
      <c r="H2" s="103" t="s">
        <v>5</v>
      </c>
    </row>
    <row r="3" ht="42.95" customHeight="1" spans="1:9">
      <c r="A3" s="104" t="s">
        <v>112</v>
      </c>
      <c r="B3" s="105" t="s">
        <v>62</v>
      </c>
      <c r="C3" s="106">
        <v>1</v>
      </c>
      <c r="D3" s="106" t="s">
        <v>10</v>
      </c>
      <c r="E3" s="107" t="s">
        <v>309</v>
      </c>
      <c r="F3" s="108" t="s">
        <v>310</v>
      </c>
      <c r="G3" s="107" t="s">
        <v>200</v>
      </c>
      <c r="H3" s="109">
        <f>(27.6+2.4)*2.4*3-2.4*1.4</f>
        <v>212.64</v>
      </c>
      <c r="I3" s="110"/>
    </row>
    <row r="4" ht="42.95" customHeight="1" spans="1:9">
      <c r="A4" s="111"/>
      <c r="B4" s="112"/>
      <c r="C4" s="113"/>
      <c r="D4" s="113"/>
      <c r="E4" s="114" t="s">
        <v>311</v>
      </c>
      <c r="F4" s="26" t="s">
        <v>312</v>
      </c>
      <c r="G4" s="115" t="s">
        <v>125</v>
      </c>
      <c r="H4" s="116">
        <v>5</v>
      </c>
      <c r="I4" s="110"/>
    </row>
    <row r="5" ht="42.95" customHeight="1" spans="1:9">
      <c r="A5" s="111"/>
      <c r="B5" s="112"/>
      <c r="C5" s="113"/>
      <c r="D5" s="113"/>
      <c r="E5" s="114" t="s">
        <v>313</v>
      </c>
      <c r="F5" s="26" t="s">
        <v>314</v>
      </c>
      <c r="G5" s="115" t="s">
        <v>125</v>
      </c>
      <c r="H5" s="116">
        <v>1</v>
      </c>
      <c r="I5" s="110"/>
    </row>
    <row r="6" ht="42.95" customHeight="1" spans="1:9">
      <c r="A6" s="111"/>
      <c r="B6" s="112" t="s">
        <v>64</v>
      </c>
      <c r="C6" s="113">
        <v>1</v>
      </c>
      <c r="D6" s="113" t="s">
        <v>10</v>
      </c>
      <c r="E6" s="115" t="s">
        <v>309</v>
      </c>
      <c r="F6" s="117" t="s">
        <v>310</v>
      </c>
      <c r="G6" s="115" t="s">
        <v>200</v>
      </c>
      <c r="H6" s="118">
        <f>31.2*4.3</f>
        <v>134.16</v>
      </c>
      <c r="I6" s="110"/>
    </row>
    <row r="7" ht="42.95" customHeight="1" spans="1:9">
      <c r="A7" s="111"/>
      <c r="B7" s="112"/>
      <c r="C7" s="113"/>
      <c r="D7" s="113"/>
      <c r="E7" s="114" t="s">
        <v>311</v>
      </c>
      <c r="F7" s="26" t="s">
        <v>312</v>
      </c>
      <c r="G7" s="115" t="s">
        <v>125</v>
      </c>
      <c r="H7" s="116">
        <v>5</v>
      </c>
      <c r="I7" s="110"/>
    </row>
    <row r="8" ht="42.95" customHeight="1" spans="1:9">
      <c r="A8" s="111"/>
      <c r="B8" s="112"/>
      <c r="C8" s="113"/>
      <c r="D8" s="113"/>
      <c r="E8" s="114" t="s">
        <v>313</v>
      </c>
      <c r="F8" s="26" t="s">
        <v>314</v>
      </c>
      <c r="G8" s="115" t="s">
        <v>125</v>
      </c>
      <c r="H8" s="116">
        <v>1</v>
      </c>
    </row>
    <row r="9" ht="42.95" customHeight="1" spans="1:9">
      <c r="A9" s="111" t="s">
        <v>145</v>
      </c>
      <c r="B9" s="112" t="s">
        <v>65</v>
      </c>
      <c r="C9" s="112">
        <v>1</v>
      </c>
      <c r="D9" s="112" t="s">
        <v>10</v>
      </c>
      <c r="E9" s="115" t="s">
        <v>309</v>
      </c>
      <c r="F9" s="117" t="s">
        <v>315</v>
      </c>
      <c r="G9" s="115" t="s">
        <v>200</v>
      </c>
      <c r="H9" s="119">
        <f>0.6*2.4*6+0.6*0.8*2</f>
        <v>9.6</v>
      </c>
      <c r="I9" s="120"/>
    </row>
    <row r="10" ht="42.95" customHeight="1" spans="1:9">
      <c r="A10" s="111"/>
      <c r="B10" s="112"/>
      <c r="C10" s="112"/>
      <c r="D10" s="112"/>
      <c r="E10" s="114" t="s">
        <v>311</v>
      </c>
      <c r="F10" s="26" t="s">
        <v>312</v>
      </c>
      <c r="G10" s="115" t="s">
        <v>125</v>
      </c>
      <c r="H10" s="119">
        <v>7</v>
      </c>
    </row>
    <row r="11" ht="42.95" customHeight="1" spans="1:9">
      <c r="A11" s="111"/>
      <c r="B11" s="112"/>
      <c r="C11" s="112"/>
      <c r="D11" s="112"/>
      <c r="E11" s="114" t="s">
        <v>313</v>
      </c>
      <c r="F11" s="26" t="s">
        <v>314</v>
      </c>
      <c r="G11" s="115" t="s">
        <v>125</v>
      </c>
      <c r="H11" s="119">
        <v>1</v>
      </c>
    </row>
    <row r="12" ht="42.95" customHeight="1" spans="1:9">
      <c r="A12" s="111"/>
      <c r="B12" s="112" t="s">
        <v>66</v>
      </c>
      <c r="C12" s="112">
        <v>1</v>
      </c>
      <c r="D12" s="112" t="s">
        <v>10</v>
      </c>
      <c r="E12" s="115" t="s">
        <v>309</v>
      </c>
      <c r="F12" s="117" t="s">
        <v>316</v>
      </c>
      <c r="G12" s="115" t="s">
        <v>200</v>
      </c>
      <c r="H12" s="118">
        <f>2.4*0.6*2+3*0.6*4</f>
        <v>10.08</v>
      </c>
    </row>
    <row r="13" ht="42.95" customHeight="1" spans="1:9">
      <c r="A13" s="111"/>
      <c r="B13" s="112"/>
      <c r="C13" s="112"/>
      <c r="D13" s="112"/>
      <c r="E13" s="115" t="s">
        <v>317</v>
      </c>
      <c r="F13" s="121" t="s">
        <v>318</v>
      </c>
      <c r="G13" s="115" t="s">
        <v>200</v>
      </c>
      <c r="H13" s="119">
        <v>257.8</v>
      </c>
    </row>
    <row r="14" ht="42.95" customHeight="1" spans="1:9">
      <c r="A14" s="111"/>
      <c r="B14" s="112"/>
      <c r="C14" s="112"/>
      <c r="D14" s="112"/>
      <c r="E14" s="114" t="s">
        <v>311</v>
      </c>
      <c r="F14" s="26" t="s">
        <v>312</v>
      </c>
      <c r="G14" s="115" t="s">
        <v>125</v>
      </c>
      <c r="H14" s="116">
        <v>7</v>
      </c>
    </row>
    <row r="15" ht="42.95" customHeight="1" spans="1:9">
      <c r="A15" s="111"/>
      <c r="B15" s="112"/>
      <c r="C15" s="112"/>
      <c r="D15" s="112"/>
      <c r="E15" s="114" t="s">
        <v>313</v>
      </c>
      <c r="F15" s="26" t="s">
        <v>314</v>
      </c>
      <c r="G15" s="115" t="s">
        <v>125</v>
      </c>
      <c r="H15" s="116">
        <v>1</v>
      </c>
    </row>
    <row r="16" ht="42.95" customHeight="1" spans="1:9">
      <c r="A16" s="111" t="s">
        <v>185</v>
      </c>
      <c r="B16" s="112" t="s">
        <v>67</v>
      </c>
      <c r="C16" s="113">
        <v>2</v>
      </c>
      <c r="D16" s="113" t="s">
        <v>10</v>
      </c>
      <c r="E16" s="115" t="s">
        <v>309</v>
      </c>
      <c r="F16" s="117" t="s">
        <v>319</v>
      </c>
      <c r="G16" s="115" t="s">
        <v>200</v>
      </c>
      <c r="H16" s="119">
        <f>2.4*2*30.6*2*2</f>
        <v>587.52</v>
      </c>
    </row>
    <row r="17" ht="42.95" customHeight="1" spans="1:8">
      <c r="A17" s="111"/>
      <c r="B17" s="112"/>
      <c r="C17" s="113"/>
      <c r="D17" s="113"/>
      <c r="E17" s="114" t="s">
        <v>311</v>
      </c>
      <c r="F17" s="26" t="s">
        <v>312</v>
      </c>
      <c r="G17" s="115" t="s">
        <v>125</v>
      </c>
      <c r="H17" s="116">
        <v>16</v>
      </c>
    </row>
    <row r="18" ht="42.95" customHeight="1" spans="1:8">
      <c r="A18" s="111"/>
      <c r="B18" s="112"/>
      <c r="C18" s="113"/>
      <c r="D18" s="113"/>
      <c r="E18" s="114" t="s">
        <v>313</v>
      </c>
      <c r="F18" s="26" t="s">
        <v>314</v>
      </c>
      <c r="G18" s="115" t="s">
        <v>125</v>
      </c>
      <c r="H18" s="116">
        <v>2</v>
      </c>
    </row>
    <row r="19" ht="42.95" customHeight="1" spans="1:8">
      <c r="A19" s="111" t="s">
        <v>194</v>
      </c>
      <c r="B19" s="112" t="s">
        <v>68</v>
      </c>
      <c r="C19" s="113">
        <v>2</v>
      </c>
      <c r="D19" s="113" t="s">
        <v>10</v>
      </c>
      <c r="E19" s="115" t="s">
        <v>309</v>
      </c>
      <c r="F19" s="117" t="s">
        <v>319</v>
      </c>
      <c r="G19" s="115" t="s">
        <v>200</v>
      </c>
      <c r="H19" s="119">
        <f>H16</f>
        <v>587.52</v>
      </c>
    </row>
    <row r="20" ht="42.95" customHeight="1" spans="1:8">
      <c r="A20" s="111"/>
      <c r="B20" s="112"/>
      <c r="C20" s="113"/>
      <c r="D20" s="113"/>
      <c r="E20" s="114" t="s">
        <v>311</v>
      </c>
      <c r="F20" s="26" t="s">
        <v>312</v>
      </c>
      <c r="G20" s="115" t="s">
        <v>125</v>
      </c>
      <c r="H20" s="116">
        <v>16</v>
      </c>
    </row>
    <row r="21" ht="42.95" customHeight="1" spans="1:8">
      <c r="A21" s="111"/>
      <c r="B21" s="112"/>
      <c r="C21" s="113"/>
      <c r="D21" s="113"/>
      <c r="E21" s="114" t="s">
        <v>313</v>
      </c>
      <c r="F21" s="26" t="s">
        <v>314</v>
      </c>
      <c r="G21" s="115" t="s">
        <v>125</v>
      </c>
      <c r="H21" s="116">
        <v>2</v>
      </c>
    </row>
    <row r="22" ht="42.95" customHeight="1" spans="1:8">
      <c r="A22" s="111" t="s">
        <v>195</v>
      </c>
      <c r="B22" s="112" t="s">
        <v>69</v>
      </c>
      <c r="C22" s="113">
        <v>2</v>
      </c>
      <c r="D22" s="113" t="s">
        <v>10</v>
      </c>
      <c r="E22" s="115" t="s">
        <v>309</v>
      </c>
      <c r="F22" s="117" t="s">
        <v>319</v>
      </c>
      <c r="G22" s="115" t="s">
        <v>200</v>
      </c>
      <c r="H22" s="119">
        <f>H16</f>
        <v>587.52</v>
      </c>
    </row>
    <row r="23" ht="42.95" customHeight="1" spans="1:8">
      <c r="A23" s="111"/>
      <c r="B23" s="112"/>
      <c r="C23" s="113"/>
      <c r="D23" s="113"/>
      <c r="E23" s="114" t="s">
        <v>311</v>
      </c>
      <c r="F23" s="26" t="s">
        <v>312</v>
      </c>
      <c r="G23" s="115" t="s">
        <v>125</v>
      </c>
      <c r="H23" s="116">
        <v>16</v>
      </c>
    </row>
    <row r="24" ht="42.95" customHeight="1" spans="1:8">
      <c r="A24" s="111"/>
      <c r="B24" s="112"/>
      <c r="C24" s="113"/>
      <c r="D24" s="113"/>
      <c r="E24" s="114" t="s">
        <v>313</v>
      </c>
      <c r="F24" s="26" t="s">
        <v>314</v>
      </c>
      <c r="G24" s="115" t="s">
        <v>125</v>
      </c>
      <c r="H24" s="116">
        <v>2</v>
      </c>
    </row>
    <row r="25" ht="69" customHeight="1" spans="1:8">
      <c r="A25" s="122"/>
      <c r="B25" s="123" t="s">
        <v>70</v>
      </c>
      <c r="C25" s="124">
        <v>2</v>
      </c>
      <c r="D25" s="124" t="s">
        <v>92</v>
      </c>
      <c r="E25" s="125" t="s">
        <v>320</v>
      </c>
      <c r="F25" s="40" t="s">
        <v>321</v>
      </c>
      <c r="G25" s="126" t="s">
        <v>92</v>
      </c>
      <c r="H25" s="127">
        <v>2</v>
      </c>
    </row>
    <row r="26" ht="42.95" customHeight="1" spans="1:8">
      <c r="A26" s="128" t="s">
        <v>240</v>
      </c>
      <c r="B26" s="128"/>
      <c r="C26" s="128"/>
      <c r="D26" s="128"/>
      <c r="E26" s="128"/>
      <c r="F26" s="128"/>
      <c r="G26" s="128"/>
      <c r="H26" s="128"/>
    </row>
  </sheetData>
  <mergeCells count="28">
    <mergeCell ref="A1:H1"/>
    <mergeCell ref="A26:H26"/>
    <mergeCell ref="A3:A8"/>
    <mergeCell ref="A9:A15"/>
    <mergeCell ref="A16:A18"/>
    <mergeCell ref="A19:A21"/>
    <mergeCell ref="A22:A24"/>
    <mergeCell ref="B3:B5"/>
    <mergeCell ref="B6:B8"/>
    <mergeCell ref="B9:B11"/>
    <mergeCell ref="B12:B15"/>
    <mergeCell ref="B16:B18"/>
    <mergeCell ref="B19:B21"/>
    <mergeCell ref="B22:B24"/>
    <mergeCell ref="C3:C5"/>
    <mergeCell ref="C6:C8"/>
    <mergeCell ref="C9:C11"/>
    <mergeCell ref="C12:C15"/>
    <mergeCell ref="C16:C18"/>
    <mergeCell ref="C19:C21"/>
    <mergeCell ref="C22:C24"/>
    <mergeCell ref="D3:D5"/>
    <mergeCell ref="D6:D8"/>
    <mergeCell ref="D9:D11"/>
    <mergeCell ref="D12:D15"/>
    <mergeCell ref="D16:D18"/>
    <mergeCell ref="D19:D21"/>
    <mergeCell ref="D22:D24"/>
  </mergeCells>
  <pageMargins left="0.75" right="0.75" top="1" bottom="1" header="0.5" footer="0.5"/>
  <pageSetup paperSize="9" scale="4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3"/>
  <sheetViews>
    <sheetView workbookViewId="0">
      <selection activeCell="N8" sqref="N8"/>
    </sheetView>
  </sheetViews>
  <sheetFormatPr defaultColWidth="9" defaultRowHeight="13.5"/>
  <cols>
    <col min="1" max="1" width="19.0833333333333" style="51" customWidth="1"/>
    <col min="2" max="2" width="13.5833333333333" style="52" customWidth="1"/>
    <col min="3" max="4" width="5" style="53" customWidth="1"/>
    <col min="5" max="5" width="35.6333333333333" style="53" customWidth="1"/>
    <col min="6" max="6" width="72.5" style="50" customWidth="1"/>
    <col min="7" max="7" width="5" style="50" customWidth="1"/>
    <col min="8" max="8" width="6.63333333333333" style="50" customWidth="1"/>
    <col min="9" max="10" width="9" style="50" hidden="1" customWidth="1"/>
    <col min="11" max="16384" width="9" style="50"/>
  </cols>
  <sheetData>
    <row r="1" s="49" customFormat="1" ht="23.25" spans="1:10">
      <c r="A1" s="54" t="s">
        <v>322</v>
      </c>
      <c r="B1" s="54"/>
      <c r="C1" s="55"/>
      <c r="D1" s="55"/>
      <c r="E1" s="55"/>
      <c r="F1" s="55"/>
      <c r="G1" s="55"/>
      <c r="H1" s="55"/>
      <c r="I1" s="56"/>
      <c r="J1" s="56"/>
    </row>
    <row r="2" ht="14.25" spans="1:10">
      <c r="A2" s="57" t="s">
        <v>109</v>
      </c>
      <c r="B2" s="58" t="s">
        <v>4</v>
      </c>
      <c r="C2" s="59" t="s">
        <v>5</v>
      </c>
      <c r="D2" s="59" t="s">
        <v>6</v>
      </c>
      <c r="E2" s="58" t="s">
        <v>110</v>
      </c>
      <c r="F2" s="60" t="s">
        <v>111</v>
      </c>
      <c r="G2" s="61" t="s">
        <v>5</v>
      </c>
      <c r="H2" s="62" t="s">
        <v>6</v>
      </c>
      <c r="I2" s="63"/>
      <c r="J2" s="64"/>
    </row>
    <row r="3" ht="54" spans="1:10">
      <c r="A3" s="65" t="s">
        <v>112</v>
      </c>
      <c r="B3" s="66" t="s">
        <v>72</v>
      </c>
      <c r="C3" s="66">
        <v>1</v>
      </c>
      <c r="D3" s="66" t="s">
        <v>10</v>
      </c>
      <c r="E3" s="67" t="s">
        <v>323</v>
      </c>
      <c r="F3" s="68" t="s">
        <v>324</v>
      </c>
      <c r="G3" s="67" t="s">
        <v>10</v>
      </c>
      <c r="H3" s="69">
        <v>1</v>
      </c>
      <c r="I3" s="63" t="s">
        <v>325</v>
      </c>
      <c r="J3" s="64">
        <v>1</v>
      </c>
    </row>
    <row r="4" spans="1:10">
      <c r="A4" s="70"/>
      <c r="B4" s="71"/>
      <c r="C4" s="71"/>
      <c r="D4" s="71"/>
      <c r="E4" s="72" t="s">
        <v>326</v>
      </c>
      <c r="F4" s="73" t="s">
        <v>327</v>
      </c>
      <c r="G4" s="72" t="s">
        <v>10</v>
      </c>
      <c r="H4" s="74">
        <v>1</v>
      </c>
      <c r="I4" s="63">
        <v>730</v>
      </c>
      <c r="J4" s="64"/>
    </row>
    <row r="5" spans="1:10">
      <c r="A5" s="70"/>
      <c r="B5" s="71"/>
      <c r="C5" s="71"/>
      <c r="D5" s="71"/>
      <c r="E5" s="71" t="s">
        <v>328</v>
      </c>
      <c r="F5" s="73" t="s">
        <v>329</v>
      </c>
      <c r="G5" s="72" t="s">
        <v>10</v>
      </c>
      <c r="H5" s="74">
        <v>1</v>
      </c>
      <c r="I5" s="63">
        <v>610</v>
      </c>
      <c r="J5" s="64"/>
    </row>
    <row r="6" spans="1:10">
      <c r="A6" s="70"/>
      <c r="B6" s="71"/>
      <c r="C6" s="71"/>
      <c r="D6" s="71"/>
      <c r="E6" s="72" t="s">
        <v>330</v>
      </c>
      <c r="F6" s="75" t="s">
        <v>331</v>
      </c>
      <c r="G6" s="72" t="s">
        <v>10</v>
      </c>
      <c r="H6" s="74">
        <v>1</v>
      </c>
      <c r="I6" s="63">
        <v>5150</v>
      </c>
      <c r="J6" s="64"/>
    </row>
    <row r="7" spans="1:10">
      <c r="A7" s="70"/>
      <c r="B7" s="71"/>
      <c r="C7" s="71"/>
      <c r="D7" s="71"/>
      <c r="E7" s="72" t="s">
        <v>332</v>
      </c>
      <c r="F7" s="73" t="s">
        <v>333</v>
      </c>
      <c r="G7" s="72" t="s">
        <v>10</v>
      </c>
      <c r="H7" s="74">
        <v>1</v>
      </c>
      <c r="I7" s="63">
        <v>250</v>
      </c>
      <c r="J7" s="64"/>
    </row>
    <row r="8" ht="54" spans="1:10">
      <c r="A8" s="70"/>
      <c r="B8" s="71"/>
      <c r="C8" s="71"/>
      <c r="D8" s="71"/>
      <c r="E8" s="72" t="s">
        <v>334</v>
      </c>
      <c r="F8" s="76" t="s">
        <v>335</v>
      </c>
      <c r="G8" s="72" t="s">
        <v>133</v>
      </c>
      <c r="H8" s="74">
        <v>225</v>
      </c>
      <c r="I8" s="63">
        <v>45</v>
      </c>
      <c r="J8" s="64"/>
    </row>
    <row r="9" spans="1:10">
      <c r="A9" s="70"/>
      <c r="B9" s="71"/>
      <c r="C9" s="71"/>
      <c r="D9" s="71"/>
      <c r="E9" s="72" t="s">
        <v>336</v>
      </c>
      <c r="F9" s="73" t="s">
        <v>337</v>
      </c>
      <c r="G9" s="72" t="s">
        <v>10</v>
      </c>
      <c r="H9" s="74">
        <v>24</v>
      </c>
      <c r="I9" s="63"/>
      <c r="J9" s="64"/>
    </row>
    <row r="10" spans="1:10">
      <c r="A10" s="70"/>
      <c r="B10" s="71"/>
      <c r="C10" s="71"/>
      <c r="D10" s="71"/>
      <c r="E10" s="72" t="s">
        <v>338</v>
      </c>
      <c r="F10" s="73" t="s">
        <v>339</v>
      </c>
      <c r="G10" s="72" t="s">
        <v>125</v>
      </c>
      <c r="H10" s="74">
        <v>16</v>
      </c>
      <c r="I10" s="63">
        <v>180</v>
      </c>
      <c r="J10" s="64"/>
    </row>
    <row r="11" spans="1:10">
      <c r="A11" s="70"/>
      <c r="B11" s="71"/>
      <c r="C11" s="71"/>
      <c r="D11" s="71"/>
      <c r="E11" s="72" t="s">
        <v>340</v>
      </c>
      <c r="F11" s="73" t="s">
        <v>341</v>
      </c>
      <c r="G11" s="72" t="s">
        <v>10</v>
      </c>
      <c r="H11" s="74">
        <v>8</v>
      </c>
      <c r="I11" s="63">
        <v>40</v>
      </c>
      <c r="J11" s="64"/>
    </row>
    <row r="12" spans="1:10">
      <c r="A12" s="70"/>
      <c r="B12" s="71"/>
      <c r="C12" s="71"/>
      <c r="D12" s="71"/>
      <c r="E12" s="72" t="s">
        <v>342</v>
      </c>
      <c r="F12" s="73" t="s">
        <v>343</v>
      </c>
      <c r="G12" s="72" t="s">
        <v>10</v>
      </c>
      <c r="H12" s="74">
        <v>24</v>
      </c>
      <c r="I12" s="63">
        <v>50</v>
      </c>
      <c r="J12" s="64"/>
    </row>
    <row r="13" spans="1:10">
      <c r="A13" s="70"/>
      <c r="B13" s="71"/>
      <c r="C13" s="71"/>
      <c r="D13" s="71"/>
      <c r="E13" s="72" t="s">
        <v>344</v>
      </c>
      <c r="F13" s="73" t="s">
        <v>345</v>
      </c>
      <c r="G13" s="77" t="s">
        <v>10</v>
      </c>
      <c r="H13" s="74">
        <v>1</v>
      </c>
      <c r="I13" s="63">
        <v>7330</v>
      </c>
      <c r="J13" s="64"/>
    </row>
    <row r="14" ht="54" spans="1:10">
      <c r="A14" s="70"/>
      <c r="B14" s="71" t="s">
        <v>74</v>
      </c>
      <c r="C14" s="71">
        <v>1</v>
      </c>
      <c r="D14" s="71" t="s">
        <v>10</v>
      </c>
      <c r="E14" s="72" t="s">
        <v>323</v>
      </c>
      <c r="F14" s="75" t="s">
        <v>346</v>
      </c>
      <c r="G14" s="72" t="s">
        <v>10</v>
      </c>
      <c r="H14" s="74">
        <v>1</v>
      </c>
      <c r="I14" s="63" t="s">
        <v>347</v>
      </c>
      <c r="J14" s="64">
        <v>1</v>
      </c>
    </row>
    <row r="15" spans="1:10">
      <c r="A15" s="70"/>
      <c r="B15" s="71"/>
      <c r="C15" s="71"/>
      <c r="D15" s="71"/>
      <c r="E15" s="72" t="s">
        <v>326</v>
      </c>
      <c r="F15" s="73" t="s">
        <v>327</v>
      </c>
      <c r="G15" s="72" t="s">
        <v>10</v>
      </c>
      <c r="H15" s="74">
        <v>1</v>
      </c>
      <c r="I15" s="63"/>
      <c r="J15" s="64"/>
    </row>
    <row r="16" spans="1:10">
      <c r="A16" s="70"/>
      <c r="B16" s="71"/>
      <c r="C16" s="71"/>
      <c r="D16" s="71"/>
      <c r="E16" s="71" t="s">
        <v>328</v>
      </c>
      <c r="F16" s="73" t="s">
        <v>329</v>
      </c>
      <c r="G16" s="72" t="s">
        <v>10</v>
      </c>
      <c r="H16" s="74">
        <v>1</v>
      </c>
      <c r="I16" s="63"/>
      <c r="J16" s="64"/>
    </row>
    <row r="17" spans="1:10">
      <c r="A17" s="70"/>
      <c r="B17" s="71"/>
      <c r="C17" s="71"/>
      <c r="D17" s="71"/>
      <c r="E17" s="72" t="s">
        <v>330</v>
      </c>
      <c r="F17" s="75" t="s">
        <v>331</v>
      </c>
      <c r="G17" s="72" t="s">
        <v>10</v>
      </c>
      <c r="H17" s="74">
        <v>1</v>
      </c>
      <c r="I17" s="63"/>
      <c r="J17" s="64"/>
    </row>
    <row r="18" spans="1:10">
      <c r="A18" s="70"/>
      <c r="B18" s="71"/>
      <c r="C18" s="71"/>
      <c r="D18" s="71"/>
      <c r="E18" s="72" t="s">
        <v>332</v>
      </c>
      <c r="F18" s="73" t="s">
        <v>333</v>
      </c>
      <c r="G18" s="72" t="s">
        <v>10</v>
      </c>
      <c r="H18" s="74">
        <v>1</v>
      </c>
      <c r="I18" s="63"/>
      <c r="J18" s="64"/>
    </row>
    <row r="19" ht="54" spans="1:10">
      <c r="A19" s="70"/>
      <c r="B19" s="71"/>
      <c r="C19" s="71"/>
      <c r="D19" s="71"/>
      <c r="E19" s="72" t="s">
        <v>334</v>
      </c>
      <c r="F19" s="76" t="s">
        <v>335</v>
      </c>
      <c r="G19" s="72" t="s">
        <v>133</v>
      </c>
      <c r="H19" s="74">
        <v>133</v>
      </c>
      <c r="I19" s="63"/>
      <c r="J19" s="64"/>
    </row>
    <row r="20" spans="1:10">
      <c r="A20" s="70"/>
      <c r="B20" s="71"/>
      <c r="C20" s="71"/>
      <c r="D20" s="71"/>
      <c r="E20" s="72" t="s">
        <v>338</v>
      </c>
      <c r="F20" s="73" t="s">
        <v>339</v>
      </c>
      <c r="G20" s="72" t="s">
        <v>125</v>
      </c>
      <c r="H20" s="74">
        <v>10</v>
      </c>
      <c r="I20" s="63"/>
      <c r="J20" s="64"/>
    </row>
    <row r="21" spans="1:10">
      <c r="A21" s="70"/>
      <c r="B21" s="71"/>
      <c r="C21" s="71"/>
      <c r="D21" s="71"/>
      <c r="E21" s="72" t="s">
        <v>340</v>
      </c>
      <c r="F21" s="73" t="s">
        <v>341</v>
      </c>
      <c r="G21" s="72" t="s">
        <v>10</v>
      </c>
      <c r="H21" s="74">
        <v>8</v>
      </c>
      <c r="I21" s="63"/>
      <c r="J21" s="64"/>
    </row>
    <row r="22" spans="1:10">
      <c r="A22" s="70"/>
      <c r="B22" s="71"/>
      <c r="C22" s="71"/>
      <c r="D22" s="71"/>
      <c r="E22" s="72" t="s">
        <v>342</v>
      </c>
      <c r="F22" s="73" t="s">
        <v>348</v>
      </c>
      <c r="G22" s="72" t="s">
        <v>10</v>
      </c>
      <c r="H22" s="74">
        <v>8</v>
      </c>
      <c r="I22" s="63"/>
      <c r="J22" s="64"/>
    </row>
    <row r="23" spans="1:10">
      <c r="A23" s="70"/>
      <c r="B23" s="71"/>
      <c r="C23" s="71"/>
      <c r="D23" s="71"/>
      <c r="E23" s="72" t="s">
        <v>349</v>
      </c>
      <c r="F23" s="73" t="s">
        <v>350</v>
      </c>
      <c r="G23" s="72" t="s">
        <v>10</v>
      </c>
      <c r="H23" s="74">
        <v>1</v>
      </c>
      <c r="I23" s="63"/>
      <c r="J23" s="64"/>
    </row>
    <row r="24" spans="1:10">
      <c r="A24" s="70"/>
      <c r="B24" s="71"/>
      <c r="C24" s="71"/>
      <c r="D24" s="71"/>
      <c r="E24" s="72" t="s">
        <v>344</v>
      </c>
      <c r="F24" s="73" t="s">
        <v>345</v>
      </c>
      <c r="G24" s="77" t="s">
        <v>10</v>
      </c>
      <c r="H24" s="74">
        <v>1</v>
      </c>
      <c r="I24" s="63"/>
      <c r="J24" s="64"/>
    </row>
    <row r="25" spans="1:10">
      <c r="A25" s="70"/>
      <c r="B25" s="71" t="s">
        <v>76</v>
      </c>
      <c r="C25" s="72">
        <v>1</v>
      </c>
      <c r="D25" s="71" t="s">
        <v>10</v>
      </c>
      <c r="E25" s="72" t="s">
        <v>351</v>
      </c>
      <c r="F25" s="73" t="s">
        <v>352</v>
      </c>
      <c r="G25" s="72" t="s">
        <v>10</v>
      </c>
      <c r="H25" s="74">
        <v>1</v>
      </c>
      <c r="I25" s="63" t="s">
        <v>347</v>
      </c>
      <c r="J25" s="64">
        <v>1</v>
      </c>
    </row>
    <row r="26" spans="1:10">
      <c r="A26" s="70"/>
      <c r="B26" s="71"/>
      <c r="C26" s="72"/>
      <c r="D26" s="71"/>
      <c r="E26" s="72" t="s">
        <v>326</v>
      </c>
      <c r="F26" s="73" t="s">
        <v>353</v>
      </c>
      <c r="G26" s="72" t="s">
        <v>10</v>
      </c>
      <c r="H26" s="74">
        <v>1</v>
      </c>
      <c r="I26" s="63"/>
      <c r="J26" s="64"/>
    </row>
    <row r="27" spans="1:10">
      <c r="A27" s="70"/>
      <c r="B27" s="71"/>
      <c r="C27" s="72"/>
      <c r="D27" s="71"/>
      <c r="E27" s="71" t="s">
        <v>328</v>
      </c>
      <c r="F27" s="73" t="s">
        <v>329</v>
      </c>
      <c r="G27" s="72" t="s">
        <v>10</v>
      </c>
      <c r="H27" s="74">
        <v>1</v>
      </c>
      <c r="I27" s="63"/>
      <c r="J27" s="64"/>
    </row>
    <row r="28" spans="1:10">
      <c r="A28" s="70"/>
      <c r="B28" s="71"/>
      <c r="C28" s="72"/>
      <c r="D28" s="71"/>
      <c r="E28" s="72" t="s">
        <v>330</v>
      </c>
      <c r="F28" s="75" t="s">
        <v>331</v>
      </c>
      <c r="G28" s="72" t="s">
        <v>10</v>
      </c>
      <c r="H28" s="74">
        <v>1</v>
      </c>
      <c r="I28" s="63"/>
      <c r="J28" s="64"/>
    </row>
    <row r="29" spans="1:10">
      <c r="A29" s="70"/>
      <c r="B29" s="71"/>
      <c r="C29" s="72"/>
      <c r="D29" s="71"/>
      <c r="E29" s="72" t="s">
        <v>332</v>
      </c>
      <c r="F29" s="73" t="s">
        <v>333</v>
      </c>
      <c r="G29" s="72" t="s">
        <v>10</v>
      </c>
      <c r="H29" s="74">
        <v>1</v>
      </c>
      <c r="I29" s="63"/>
      <c r="J29" s="64"/>
    </row>
    <row r="30" ht="54" spans="1:10">
      <c r="A30" s="70"/>
      <c r="B30" s="71"/>
      <c r="C30" s="72"/>
      <c r="D30" s="71"/>
      <c r="E30" s="72" t="s">
        <v>334</v>
      </c>
      <c r="F30" s="75" t="s">
        <v>335</v>
      </c>
      <c r="G30" s="72" t="s">
        <v>133</v>
      </c>
      <c r="H30" s="74">
        <v>160</v>
      </c>
      <c r="I30" s="63"/>
      <c r="J30" s="64"/>
    </row>
    <row r="31" spans="1:10">
      <c r="A31" s="70"/>
      <c r="B31" s="71"/>
      <c r="C31" s="72"/>
      <c r="D31" s="71"/>
      <c r="E31" s="72" t="s">
        <v>338</v>
      </c>
      <c r="F31" s="73" t="s">
        <v>339</v>
      </c>
      <c r="G31" s="72" t="s">
        <v>125</v>
      </c>
      <c r="H31" s="74">
        <v>12</v>
      </c>
      <c r="I31" s="63"/>
      <c r="J31" s="64"/>
    </row>
    <row r="32" spans="1:10">
      <c r="A32" s="70"/>
      <c r="B32" s="71"/>
      <c r="C32" s="72"/>
      <c r="D32" s="71"/>
      <c r="E32" s="72" t="s">
        <v>340</v>
      </c>
      <c r="F32" s="73" t="s">
        <v>341</v>
      </c>
      <c r="G32" s="72" t="s">
        <v>10</v>
      </c>
      <c r="H32" s="74">
        <v>6</v>
      </c>
      <c r="I32" s="63"/>
      <c r="J32" s="64"/>
    </row>
    <row r="33" spans="1:10">
      <c r="A33" s="70"/>
      <c r="B33" s="71"/>
      <c r="C33" s="72"/>
      <c r="D33" s="71"/>
      <c r="E33" s="72" t="s">
        <v>336</v>
      </c>
      <c r="F33" s="73" t="s">
        <v>337</v>
      </c>
      <c r="G33" s="72" t="s">
        <v>10</v>
      </c>
      <c r="H33" s="74">
        <v>138</v>
      </c>
      <c r="I33" s="63"/>
      <c r="J33" s="64"/>
    </row>
    <row r="34" spans="1:10">
      <c r="A34" s="70"/>
      <c r="B34" s="71"/>
      <c r="C34" s="72"/>
      <c r="D34" s="71"/>
      <c r="E34" s="72" t="s">
        <v>354</v>
      </c>
      <c r="F34" s="73" t="s">
        <v>355</v>
      </c>
      <c r="G34" s="72" t="s">
        <v>10</v>
      </c>
      <c r="H34" s="74">
        <v>3</v>
      </c>
      <c r="I34" s="63"/>
      <c r="J34" s="64"/>
    </row>
    <row r="35" spans="1:10">
      <c r="A35" s="70"/>
      <c r="B35" s="71"/>
      <c r="C35" s="72"/>
      <c r="D35" s="71"/>
      <c r="E35" s="72" t="s">
        <v>349</v>
      </c>
      <c r="F35" s="73" t="s">
        <v>356</v>
      </c>
      <c r="G35" s="72" t="s">
        <v>10</v>
      </c>
      <c r="H35" s="74">
        <v>1</v>
      </c>
      <c r="I35" s="63"/>
      <c r="J35" s="64"/>
    </row>
    <row r="36" spans="1:10">
      <c r="A36" s="70"/>
      <c r="B36" s="71"/>
      <c r="C36" s="72"/>
      <c r="D36" s="71"/>
      <c r="E36" s="72" t="s">
        <v>344</v>
      </c>
      <c r="F36" s="73" t="s">
        <v>345</v>
      </c>
      <c r="G36" s="77" t="s">
        <v>10</v>
      </c>
      <c r="H36" s="74">
        <v>1</v>
      </c>
      <c r="I36" s="63"/>
      <c r="J36" s="64"/>
    </row>
    <row r="37" ht="54" spans="1:10">
      <c r="A37" s="70" t="s">
        <v>145</v>
      </c>
      <c r="B37" s="71" t="s">
        <v>78</v>
      </c>
      <c r="C37" s="71">
        <v>1</v>
      </c>
      <c r="D37" s="71" t="s">
        <v>10</v>
      </c>
      <c r="E37" s="72" t="s">
        <v>323</v>
      </c>
      <c r="F37" s="75" t="s">
        <v>324</v>
      </c>
      <c r="G37" s="72" t="s">
        <v>10</v>
      </c>
      <c r="H37" s="74">
        <v>1</v>
      </c>
      <c r="I37" s="63" t="s">
        <v>347</v>
      </c>
      <c r="J37" s="64">
        <v>1</v>
      </c>
    </row>
    <row r="38" spans="1:10">
      <c r="A38" s="70"/>
      <c r="B38" s="71"/>
      <c r="C38" s="71"/>
      <c r="D38" s="71"/>
      <c r="E38" s="72" t="s">
        <v>326</v>
      </c>
      <c r="F38" s="73" t="s">
        <v>327</v>
      </c>
      <c r="G38" s="72" t="s">
        <v>10</v>
      </c>
      <c r="H38" s="74">
        <v>1</v>
      </c>
      <c r="I38" s="63"/>
      <c r="J38" s="64"/>
    </row>
    <row r="39" spans="1:10">
      <c r="A39" s="70"/>
      <c r="B39" s="71"/>
      <c r="C39" s="71"/>
      <c r="D39" s="71"/>
      <c r="E39" s="71" t="s">
        <v>328</v>
      </c>
      <c r="F39" s="73" t="s">
        <v>329</v>
      </c>
      <c r="G39" s="72" t="s">
        <v>10</v>
      </c>
      <c r="H39" s="74">
        <v>1</v>
      </c>
      <c r="I39" s="63"/>
      <c r="J39" s="64"/>
    </row>
    <row r="40" spans="1:10">
      <c r="A40" s="70"/>
      <c r="B40" s="71"/>
      <c r="C40" s="71"/>
      <c r="D40" s="71"/>
      <c r="E40" s="72" t="s">
        <v>357</v>
      </c>
      <c r="F40" s="75" t="s">
        <v>331</v>
      </c>
      <c r="G40" s="72" t="s">
        <v>10</v>
      </c>
      <c r="H40" s="74">
        <v>1</v>
      </c>
      <c r="I40" s="63"/>
      <c r="J40" s="64"/>
    </row>
    <row r="41" spans="1:10">
      <c r="A41" s="70"/>
      <c r="B41" s="71"/>
      <c r="C41" s="71"/>
      <c r="D41" s="71"/>
      <c r="E41" s="72" t="s">
        <v>332</v>
      </c>
      <c r="F41" s="73" t="s">
        <v>333</v>
      </c>
      <c r="G41" s="72" t="s">
        <v>10</v>
      </c>
      <c r="H41" s="74">
        <v>1</v>
      </c>
      <c r="I41" s="63"/>
      <c r="J41" s="64"/>
    </row>
    <row r="42" ht="54" spans="1:10">
      <c r="A42" s="70"/>
      <c r="B42" s="71"/>
      <c r="C42" s="71"/>
      <c r="D42" s="71"/>
      <c r="E42" s="72" t="s">
        <v>334</v>
      </c>
      <c r="F42" s="75" t="s">
        <v>335</v>
      </c>
      <c r="G42" s="72" t="s">
        <v>133</v>
      </c>
      <c r="H42" s="74">
        <v>253</v>
      </c>
      <c r="I42" s="63"/>
      <c r="J42" s="64"/>
    </row>
    <row r="43" spans="1:10">
      <c r="A43" s="70"/>
      <c r="B43" s="71"/>
      <c r="C43" s="71"/>
      <c r="D43" s="71"/>
      <c r="E43" s="72" t="s">
        <v>338</v>
      </c>
      <c r="F43" s="73" t="s">
        <v>339</v>
      </c>
      <c r="G43" s="72" t="s">
        <v>125</v>
      </c>
      <c r="H43" s="74">
        <v>16</v>
      </c>
      <c r="I43" s="63"/>
      <c r="J43" s="64"/>
    </row>
    <row r="44" spans="1:10">
      <c r="A44" s="70"/>
      <c r="B44" s="71"/>
      <c r="C44" s="71"/>
      <c r="D44" s="71"/>
      <c r="E44" s="72" t="s">
        <v>340</v>
      </c>
      <c r="F44" s="73" t="s">
        <v>341</v>
      </c>
      <c r="G44" s="72" t="s">
        <v>10</v>
      </c>
      <c r="H44" s="74">
        <v>8</v>
      </c>
      <c r="I44" s="63"/>
      <c r="J44" s="64"/>
    </row>
    <row r="45" spans="1:10">
      <c r="A45" s="70"/>
      <c r="B45" s="71"/>
      <c r="C45" s="71"/>
      <c r="D45" s="71"/>
      <c r="E45" s="72" t="s">
        <v>336</v>
      </c>
      <c r="F45" s="73" t="s">
        <v>337</v>
      </c>
      <c r="G45" s="72" t="s">
        <v>10</v>
      </c>
      <c r="H45" s="74">
        <v>64</v>
      </c>
      <c r="I45" s="63"/>
      <c r="J45" s="64"/>
    </row>
    <row r="46" spans="1:10">
      <c r="A46" s="70"/>
      <c r="B46" s="71"/>
      <c r="C46" s="71"/>
      <c r="D46" s="71"/>
      <c r="E46" s="72" t="s">
        <v>358</v>
      </c>
      <c r="F46" s="73" t="s">
        <v>359</v>
      </c>
      <c r="G46" s="72" t="s">
        <v>10</v>
      </c>
      <c r="H46" s="74">
        <v>64</v>
      </c>
      <c r="I46" s="63"/>
      <c r="J46" s="64"/>
    </row>
    <row r="47" spans="1:10">
      <c r="A47" s="70"/>
      <c r="B47" s="71"/>
      <c r="C47" s="71"/>
      <c r="D47" s="71"/>
      <c r="E47" s="72" t="s">
        <v>354</v>
      </c>
      <c r="F47" s="73" t="s">
        <v>355</v>
      </c>
      <c r="G47" s="72" t="s">
        <v>10</v>
      </c>
      <c r="H47" s="74">
        <v>4</v>
      </c>
      <c r="I47" s="63"/>
      <c r="J47" s="64"/>
    </row>
    <row r="48" spans="1:10">
      <c r="A48" s="70"/>
      <c r="B48" s="71"/>
      <c r="C48" s="71"/>
      <c r="D48" s="71"/>
      <c r="E48" s="72" t="s">
        <v>349</v>
      </c>
      <c r="F48" s="73" t="s">
        <v>350</v>
      </c>
      <c r="G48" s="72" t="s">
        <v>10</v>
      </c>
      <c r="H48" s="74">
        <v>1</v>
      </c>
      <c r="I48" s="63"/>
      <c r="J48" s="64"/>
    </row>
    <row r="49" spans="1:10">
      <c r="A49" s="70"/>
      <c r="B49" s="71"/>
      <c r="C49" s="71"/>
      <c r="D49" s="71"/>
      <c r="E49" s="72" t="s">
        <v>344</v>
      </c>
      <c r="F49" s="73" t="s">
        <v>345</v>
      </c>
      <c r="G49" s="77" t="s">
        <v>10</v>
      </c>
      <c r="H49" s="74">
        <v>1</v>
      </c>
      <c r="I49" s="63"/>
      <c r="J49" s="64"/>
    </row>
    <row r="50" spans="1:10">
      <c r="A50" s="70"/>
      <c r="B50" s="71" t="s">
        <v>79</v>
      </c>
      <c r="C50" s="71">
        <v>1</v>
      </c>
      <c r="D50" s="71" t="s">
        <v>10</v>
      </c>
      <c r="E50" s="72" t="s">
        <v>351</v>
      </c>
      <c r="F50" s="73" t="s">
        <v>352</v>
      </c>
      <c r="G50" s="72" t="s">
        <v>10</v>
      </c>
      <c r="H50" s="74">
        <v>2</v>
      </c>
      <c r="I50" s="63" t="s">
        <v>325</v>
      </c>
      <c r="J50" s="64">
        <v>2</v>
      </c>
    </row>
    <row r="51" spans="1:10">
      <c r="A51" s="70"/>
      <c r="B51" s="71"/>
      <c r="C51" s="71"/>
      <c r="D51" s="71"/>
      <c r="E51" s="72" t="s">
        <v>326</v>
      </c>
      <c r="F51" s="73" t="s">
        <v>353</v>
      </c>
      <c r="G51" s="72" t="s">
        <v>10</v>
      </c>
      <c r="H51" s="74">
        <v>2</v>
      </c>
      <c r="I51" s="63"/>
      <c r="J51" s="64"/>
    </row>
    <row r="52" spans="1:10">
      <c r="A52" s="70"/>
      <c r="B52" s="71"/>
      <c r="C52" s="71"/>
      <c r="D52" s="71"/>
      <c r="E52" s="71" t="s">
        <v>328</v>
      </c>
      <c r="F52" s="73" t="s">
        <v>329</v>
      </c>
      <c r="G52" s="72" t="s">
        <v>10</v>
      </c>
      <c r="H52" s="74">
        <v>2</v>
      </c>
      <c r="I52" s="63"/>
      <c r="J52" s="64"/>
    </row>
    <row r="53" spans="1:10">
      <c r="A53" s="70"/>
      <c r="B53" s="71"/>
      <c r="C53" s="71"/>
      <c r="D53" s="71"/>
      <c r="E53" s="72" t="s">
        <v>330</v>
      </c>
      <c r="F53" s="75" t="s">
        <v>331</v>
      </c>
      <c r="G53" s="72" t="s">
        <v>10</v>
      </c>
      <c r="H53" s="74">
        <v>1</v>
      </c>
      <c r="I53" s="63"/>
      <c r="J53" s="64"/>
    </row>
    <row r="54" spans="1:10">
      <c r="A54" s="70"/>
      <c r="B54" s="71"/>
      <c r="C54" s="71"/>
      <c r="D54" s="71"/>
      <c r="E54" s="72" t="s">
        <v>332</v>
      </c>
      <c r="F54" s="73" t="s">
        <v>333</v>
      </c>
      <c r="G54" s="72" t="s">
        <v>10</v>
      </c>
      <c r="H54" s="74">
        <v>1</v>
      </c>
      <c r="I54" s="63"/>
      <c r="J54" s="64"/>
    </row>
    <row r="55" ht="54" spans="1:10">
      <c r="A55" s="70"/>
      <c r="B55" s="71"/>
      <c r="C55" s="71"/>
      <c r="D55" s="71"/>
      <c r="E55" s="72" t="s">
        <v>334</v>
      </c>
      <c r="F55" s="75" t="s">
        <v>335</v>
      </c>
      <c r="G55" s="72" t="s">
        <v>133</v>
      </c>
      <c r="H55" s="74">
        <v>169</v>
      </c>
      <c r="I55" s="63"/>
      <c r="J55" s="64"/>
    </row>
    <row r="56" spans="1:10">
      <c r="A56" s="70"/>
      <c r="B56" s="71"/>
      <c r="C56" s="71"/>
      <c r="D56" s="71"/>
      <c r="E56" s="72" t="s">
        <v>338</v>
      </c>
      <c r="F56" s="73" t="s">
        <v>339</v>
      </c>
      <c r="G56" s="72" t="s">
        <v>125</v>
      </c>
      <c r="H56" s="74">
        <v>16</v>
      </c>
      <c r="I56" s="63"/>
      <c r="J56" s="64"/>
    </row>
    <row r="57" spans="1:10">
      <c r="A57" s="70"/>
      <c r="B57" s="71"/>
      <c r="C57" s="71"/>
      <c r="D57" s="71"/>
      <c r="E57" s="72" t="s">
        <v>340</v>
      </c>
      <c r="F57" s="73" t="s">
        <v>341</v>
      </c>
      <c r="G57" s="72" t="s">
        <v>10</v>
      </c>
      <c r="H57" s="74">
        <v>8</v>
      </c>
      <c r="I57" s="63"/>
      <c r="J57" s="64"/>
    </row>
    <row r="58" spans="1:10">
      <c r="A58" s="70"/>
      <c r="B58" s="71"/>
      <c r="C58" s="71"/>
      <c r="D58" s="71"/>
      <c r="E58" s="72" t="s">
        <v>342</v>
      </c>
      <c r="F58" s="73" t="s">
        <v>343</v>
      </c>
      <c r="G58" s="72" t="s">
        <v>10</v>
      </c>
      <c r="H58" s="74">
        <v>24</v>
      </c>
      <c r="I58" s="63"/>
      <c r="J58" s="64"/>
    </row>
    <row r="59" spans="1:10">
      <c r="A59" s="70"/>
      <c r="B59" s="71"/>
      <c r="C59" s="71"/>
      <c r="D59" s="71"/>
      <c r="E59" s="72" t="s">
        <v>344</v>
      </c>
      <c r="F59" s="73" t="s">
        <v>345</v>
      </c>
      <c r="G59" s="77" t="s">
        <v>10</v>
      </c>
      <c r="H59" s="74">
        <v>1</v>
      </c>
      <c r="I59" s="63"/>
      <c r="J59" s="64"/>
    </row>
    <row r="60" spans="1:10">
      <c r="A60" s="70"/>
      <c r="B60" s="78" t="s">
        <v>83</v>
      </c>
      <c r="C60" s="77">
        <v>1</v>
      </c>
      <c r="D60" s="77" t="s">
        <v>10</v>
      </c>
      <c r="E60" s="79" t="s">
        <v>83</v>
      </c>
      <c r="F60" s="80" t="s">
        <v>360</v>
      </c>
      <c r="G60" s="77" t="s">
        <v>10</v>
      </c>
      <c r="H60" s="81">
        <v>1</v>
      </c>
      <c r="I60" s="63"/>
      <c r="J60" s="64"/>
    </row>
    <row r="61" spans="1:10">
      <c r="A61" s="70" t="s">
        <v>185</v>
      </c>
      <c r="B61" s="71" t="s">
        <v>80</v>
      </c>
      <c r="C61" s="71">
        <v>1</v>
      </c>
      <c r="D61" s="71" t="s">
        <v>10</v>
      </c>
      <c r="E61" s="72" t="s">
        <v>351</v>
      </c>
      <c r="F61" s="73" t="s">
        <v>352</v>
      </c>
      <c r="G61" s="72" t="s">
        <v>10</v>
      </c>
      <c r="H61" s="74">
        <v>1</v>
      </c>
      <c r="I61" s="63" t="s">
        <v>325</v>
      </c>
      <c r="J61" s="64">
        <v>1</v>
      </c>
    </row>
    <row r="62" ht="27" spans="1:10">
      <c r="A62" s="70"/>
      <c r="B62" s="71"/>
      <c r="C62" s="71"/>
      <c r="D62" s="71"/>
      <c r="E62" s="72" t="s">
        <v>323</v>
      </c>
      <c r="F62" s="75" t="s">
        <v>361</v>
      </c>
      <c r="G62" s="72" t="s">
        <v>10</v>
      </c>
      <c r="H62" s="74">
        <v>1</v>
      </c>
      <c r="I62" s="63" t="s">
        <v>347</v>
      </c>
      <c r="J62" s="64">
        <v>1</v>
      </c>
    </row>
    <row r="63" spans="1:10">
      <c r="A63" s="70"/>
      <c r="B63" s="71"/>
      <c r="C63" s="71"/>
      <c r="D63" s="71"/>
      <c r="E63" s="72" t="s">
        <v>326</v>
      </c>
      <c r="F63" s="73" t="s">
        <v>353</v>
      </c>
      <c r="G63" s="72" t="s">
        <v>10</v>
      </c>
      <c r="H63" s="74">
        <v>2</v>
      </c>
      <c r="I63" s="63"/>
      <c r="J63" s="64"/>
    </row>
    <row r="64" spans="1:10">
      <c r="A64" s="70"/>
      <c r="B64" s="71"/>
      <c r="C64" s="71"/>
      <c r="D64" s="71"/>
      <c r="E64" s="71" t="s">
        <v>328</v>
      </c>
      <c r="F64" s="73" t="s">
        <v>329</v>
      </c>
      <c r="G64" s="72" t="s">
        <v>10</v>
      </c>
      <c r="H64" s="74">
        <v>2</v>
      </c>
      <c r="I64" s="63"/>
      <c r="J64" s="64"/>
    </row>
    <row r="65" spans="1:10">
      <c r="A65" s="70"/>
      <c r="B65" s="71"/>
      <c r="C65" s="71"/>
      <c r="D65" s="71"/>
      <c r="E65" s="72" t="s">
        <v>330</v>
      </c>
      <c r="F65" s="75" t="s">
        <v>331</v>
      </c>
      <c r="G65" s="72" t="s">
        <v>10</v>
      </c>
      <c r="H65" s="74">
        <v>1</v>
      </c>
      <c r="I65" s="63"/>
      <c r="J65" s="64"/>
    </row>
    <row r="66" spans="1:10">
      <c r="A66" s="70"/>
      <c r="B66" s="71"/>
      <c r="C66" s="71"/>
      <c r="D66" s="71"/>
      <c r="E66" s="72" t="s">
        <v>332</v>
      </c>
      <c r="F66" s="73" t="s">
        <v>333</v>
      </c>
      <c r="G66" s="72" t="s">
        <v>10</v>
      </c>
      <c r="H66" s="74">
        <v>1</v>
      </c>
      <c r="I66" s="63"/>
      <c r="J66" s="64"/>
    </row>
    <row r="67" ht="54" spans="1:10">
      <c r="A67" s="70"/>
      <c r="B67" s="71"/>
      <c r="C67" s="71"/>
      <c r="D67" s="71"/>
      <c r="E67" s="72" t="s">
        <v>334</v>
      </c>
      <c r="F67" s="75" t="s">
        <v>335</v>
      </c>
      <c r="G67" s="72" t="s">
        <v>133</v>
      </c>
      <c r="H67" s="74">
        <v>173</v>
      </c>
      <c r="I67" s="63"/>
      <c r="J67" s="64"/>
    </row>
    <row r="68" spans="1:10">
      <c r="A68" s="70"/>
      <c r="B68" s="71"/>
      <c r="C68" s="71"/>
      <c r="D68" s="71"/>
      <c r="E68" s="72" t="s">
        <v>338</v>
      </c>
      <c r="F68" s="73" t="s">
        <v>339</v>
      </c>
      <c r="G68" s="72" t="s">
        <v>125</v>
      </c>
      <c r="H68" s="74">
        <v>14</v>
      </c>
      <c r="I68" s="63"/>
      <c r="J68" s="64"/>
    </row>
    <row r="69" spans="1:10">
      <c r="A69" s="70"/>
      <c r="B69" s="71"/>
      <c r="C69" s="71"/>
      <c r="D69" s="71"/>
      <c r="E69" s="72" t="s">
        <v>340</v>
      </c>
      <c r="F69" s="73" t="s">
        <v>341</v>
      </c>
      <c r="G69" s="72" t="s">
        <v>10</v>
      </c>
      <c r="H69" s="74">
        <v>4</v>
      </c>
      <c r="I69" s="63"/>
      <c r="J69" s="64"/>
    </row>
    <row r="70" spans="1:10">
      <c r="A70" s="70"/>
      <c r="B70" s="71"/>
      <c r="C70" s="71"/>
      <c r="D70" s="71"/>
      <c r="E70" s="72" t="s">
        <v>342</v>
      </c>
      <c r="F70" s="73" t="s">
        <v>343</v>
      </c>
      <c r="G70" s="72" t="s">
        <v>10</v>
      </c>
      <c r="H70" s="74">
        <v>38</v>
      </c>
      <c r="I70" s="63"/>
      <c r="J70" s="64"/>
    </row>
    <row r="71" spans="1:10">
      <c r="A71" s="70"/>
      <c r="B71" s="71"/>
      <c r="C71" s="71"/>
      <c r="D71" s="71"/>
      <c r="E71" s="72" t="s">
        <v>349</v>
      </c>
      <c r="F71" s="73" t="s">
        <v>350</v>
      </c>
      <c r="G71" s="72" t="s">
        <v>10</v>
      </c>
      <c r="H71" s="74">
        <v>1</v>
      </c>
      <c r="I71" s="63"/>
      <c r="J71" s="64"/>
    </row>
    <row r="72" spans="1:10">
      <c r="A72" s="70"/>
      <c r="B72" s="71"/>
      <c r="C72" s="71"/>
      <c r="D72" s="71"/>
      <c r="E72" s="72" t="s">
        <v>344</v>
      </c>
      <c r="F72" s="73" t="s">
        <v>345</v>
      </c>
      <c r="G72" s="77" t="s">
        <v>10</v>
      </c>
      <c r="H72" s="74">
        <v>1</v>
      </c>
      <c r="I72" s="63"/>
      <c r="J72" s="64"/>
    </row>
    <row r="73" spans="1:10">
      <c r="A73" s="70"/>
      <c r="B73" s="78" t="s">
        <v>83</v>
      </c>
      <c r="C73" s="71">
        <v>1</v>
      </c>
      <c r="D73" s="71" t="s">
        <v>10</v>
      </c>
      <c r="E73" s="77" t="s">
        <v>83</v>
      </c>
      <c r="F73" s="80" t="s">
        <v>360</v>
      </c>
      <c r="G73" s="77" t="s">
        <v>10</v>
      </c>
      <c r="H73" s="81">
        <v>1</v>
      </c>
      <c r="I73" s="63"/>
      <c r="J73" s="64"/>
    </row>
    <row r="74" spans="1:10">
      <c r="A74" s="70" t="s">
        <v>362</v>
      </c>
      <c r="B74" s="71" t="s">
        <v>81</v>
      </c>
      <c r="C74" s="71">
        <v>1</v>
      </c>
      <c r="D74" s="71" t="s">
        <v>10</v>
      </c>
      <c r="E74" s="72" t="s">
        <v>351</v>
      </c>
      <c r="F74" s="73" t="s">
        <v>352</v>
      </c>
      <c r="G74" s="72" t="s">
        <v>10</v>
      </c>
      <c r="H74" s="74">
        <v>1</v>
      </c>
      <c r="I74" s="63" t="s">
        <v>325</v>
      </c>
      <c r="J74" s="64">
        <v>2</v>
      </c>
    </row>
    <row r="75" ht="27" spans="1:10">
      <c r="A75" s="70"/>
      <c r="B75" s="71"/>
      <c r="C75" s="71"/>
      <c r="D75" s="71"/>
      <c r="E75" s="72" t="s">
        <v>323</v>
      </c>
      <c r="F75" s="75" t="s">
        <v>361</v>
      </c>
      <c r="G75" s="72" t="s">
        <v>10</v>
      </c>
      <c r="H75" s="74">
        <v>1</v>
      </c>
      <c r="I75" s="63" t="s">
        <v>347</v>
      </c>
      <c r="J75" s="64">
        <v>2</v>
      </c>
    </row>
    <row r="76" spans="1:10">
      <c r="A76" s="70"/>
      <c r="B76" s="71"/>
      <c r="C76" s="71"/>
      <c r="D76" s="71"/>
      <c r="E76" s="72" t="s">
        <v>326</v>
      </c>
      <c r="F76" s="73" t="s">
        <v>353</v>
      </c>
      <c r="G76" s="72" t="s">
        <v>10</v>
      </c>
      <c r="H76" s="74">
        <v>2</v>
      </c>
      <c r="I76" s="63"/>
      <c r="J76" s="64"/>
    </row>
    <row r="77" spans="1:10">
      <c r="A77" s="70"/>
      <c r="B77" s="71"/>
      <c r="C77" s="71"/>
      <c r="D77" s="71"/>
      <c r="E77" s="71" t="s">
        <v>328</v>
      </c>
      <c r="F77" s="73" t="s">
        <v>329</v>
      </c>
      <c r="G77" s="72" t="s">
        <v>10</v>
      </c>
      <c r="H77" s="74">
        <v>2</v>
      </c>
      <c r="I77" s="63"/>
      <c r="J77" s="64"/>
    </row>
    <row r="78" spans="1:10">
      <c r="A78" s="70"/>
      <c r="B78" s="71"/>
      <c r="C78" s="71"/>
      <c r="D78" s="71"/>
      <c r="E78" s="72" t="s">
        <v>330</v>
      </c>
      <c r="F78" s="75" t="s">
        <v>331</v>
      </c>
      <c r="G78" s="72" t="s">
        <v>10</v>
      </c>
      <c r="H78" s="74">
        <v>1</v>
      </c>
      <c r="I78" s="63"/>
      <c r="J78" s="64"/>
    </row>
    <row r="79" spans="1:10">
      <c r="A79" s="70"/>
      <c r="B79" s="71"/>
      <c r="C79" s="71"/>
      <c r="D79" s="71"/>
      <c r="E79" s="72" t="s">
        <v>332</v>
      </c>
      <c r="F79" s="73" t="s">
        <v>333</v>
      </c>
      <c r="G79" s="72" t="s">
        <v>10</v>
      </c>
      <c r="H79" s="74">
        <v>1</v>
      </c>
      <c r="I79" s="63"/>
      <c r="J79" s="64"/>
    </row>
    <row r="80" ht="54" spans="1:10">
      <c r="A80" s="70"/>
      <c r="B80" s="71"/>
      <c r="C80" s="71"/>
      <c r="D80" s="71"/>
      <c r="E80" s="72" t="s">
        <v>334</v>
      </c>
      <c r="F80" s="75" t="s">
        <v>335</v>
      </c>
      <c r="G80" s="72" t="s">
        <v>133</v>
      </c>
      <c r="H80" s="74">
        <v>178</v>
      </c>
      <c r="I80" s="63"/>
      <c r="J80" s="64"/>
    </row>
    <row r="81" spans="1:10">
      <c r="A81" s="70"/>
      <c r="B81" s="71"/>
      <c r="C81" s="71"/>
      <c r="D81" s="71"/>
      <c r="E81" s="72" t="s">
        <v>338</v>
      </c>
      <c r="F81" s="73" t="s">
        <v>363</v>
      </c>
      <c r="G81" s="72" t="s">
        <v>125</v>
      </c>
      <c r="H81" s="74">
        <v>10</v>
      </c>
      <c r="I81" s="63"/>
      <c r="J81" s="64"/>
    </row>
    <row r="82" spans="1:10">
      <c r="A82" s="70"/>
      <c r="B82" s="71"/>
      <c r="C82" s="71"/>
      <c r="D82" s="71"/>
      <c r="E82" s="72" t="s">
        <v>340</v>
      </c>
      <c r="F82" s="73" t="s">
        <v>341</v>
      </c>
      <c r="G82" s="72" t="s">
        <v>10</v>
      </c>
      <c r="H82" s="74">
        <v>6</v>
      </c>
      <c r="I82" s="63"/>
      <c r="J82" s="64"/>
    </row>
    <row r="83" spans="1:10">
      <c r="A83" s="70"/>
      <c r="B83" s="71"/>
      <c r="C83" s="71"/>
      <c r="D83" s="71"/>
      <c r="E83" s="72" t="s">
        <v>342</v>
      </c>
      <c r="F83" s="73" t="s">
        <v>348</v>
      </c>
      <c r="G83" s="72" t="s">
        <v>10</v>
      </c>
      <c r="H83" s="74">
        <v>40</v>
      </c>
      <c r="I83" s="63"/>
      <c r="J83" s="64"/>
    </row>
    <row r="84" spans="1:10">
      <c r="A84" s="70"/>
      <c r="B84" s="71"/>
      <c r="C84" s="71"/>
      <c r="D84" s="71"/>
      <c r="E84" s="72" t="s">
        <v>349</v>
      </c>
      <c r="F84" s="73" t="s">
        <v>350</v>
      </c>
      <c r="G84" s="72" t="s">
        <v>10</v>
      </c>
      <c r="H84" s="74">
        <v>1</v>
      </c>
      <c r="I84" s="63"/>
      <c r="J84" s="64"/>
    </row>
    <row r="85" spans="1:10">
      <c r="A85" s="70"/>
      <c r="B85" s="71"/>
      <c r="C85" s="71"/>
      <c r="D85" s="71"/>
      <c r="E85" s="72" t="s">
        <v>344</v>
      </c>
      <c r="F85" s="73" t="s">
        <v>345</v>
      </c>
      <c r="G85" s="77" t="s">
        <v>10</v>
      </c>
      <c r="H85" s="74">
        <v>1</v>
      </c>
      <c r="I85" s="63"/>
      <c r="J85" s="64"/>
    </row>
    <row r="86" spans="1:10">
      <c r="A86" s="70"/>
      <c r="B86" s="78" t="s">
        <v>83</v>
      </c>
      <c r="C86" s="71">
        <v>1</v>
      </c>
      <c r="D86" s="71" t="s">
        <v>10</v>
      </c>
      <c r="E86" s="77" t="s">
        <v>83</v>
      </c>
      <c r="F86" s="80" t="s">
        <v>360</v>
      </c>
      <c r="G86" s="77" t="s">
        <v>10</v>
      </c>
      <c r="H86" s="81">
        <v>1</v>
      </c>
      <c r="I86" s="63"/>
      <c r="J86" s="64"/>
    </row>
    <row r="87" spans="1:10">
      <c r="A87" s="70" t="s">
        <v>195</v>
      </c>
      <c r="B87" s="71" t="s">
        <v>82</v>
      </c>
      <c r="C87" s="71">
        <v>1</v>
      </c>
      <c r="D87" s="71" t="s">
        <v>10</v>
      </c>
      <c r="E87" s="72" t="s">
        <v>351</v>
      </c>
      <c r="F87" s="73" t="s">
        <v>352</v>
      </c>
      <c r="G87" s="72" t="s">
        <v>10</v>
      </c>
      <c r="H87" s="74">
        <v>1</v>
      </c>
      <c r="I87" s="63"/>
      <c r="J87" s="64"/>
    </row>
    <row r="88" ht="27" spans="1:10">
      <c r="A88" s="70"/>
      <c r="B88" s="71"/>
      <c r="C88" s="71"/>
      <c r="D88" s="71"/>
      <c r="E88" s="72" t="s">
        <v>323</v>
      </c>
      <c r="F88" s="75" t="s">
        <v>361</v>
      </c>
      <c r="G88" s="72" t="s">
        <v>10</v>
      </c>
      <c r="H88" s="74">
        <v>1</v>
      </c>
      <c r="I88" s="63"/>
      <c r="J88" s="64"/>
    </row>
    <row r="89" spans="1:10">
      <c r="A89" s="70"/>
      <c r="B89" s="71"/>
      <c r="C89" s="71"/>
      <c r="D89" s="71"/>
      <c r="E89" s="72" t="s">
        <v>326</v>
      </c>
      <c r="F89" s="73" t="s">
        <v>353</v>
      </c>
      <c r="G89" s="72" t="s">
        <v>10</v>
      </c>
      <c r="H89" s="74">
        <v>2</v>
      </c>
      <c r="I89" s="63"/>
      <c r="J89" s="64"/>
    </row>
    <row r="90" spans="1:10">
      <c r="A90" s="70"/>
      <c r="B90" s="71"/>
      <c r="C90" s="71"/>
      <c r="D90" s="71"/>
      <c r="E90" s="71" t="s">
        <v>328</v>
      </c>
      <c r="F90" s="73" t="s">
        <v>329</v>
      </c>
      <c r="G90" s="72" t="s">
        <v>10</v>
      </c>
      <c r="H90" s="74">
        <v>2</v>
      </c>
      <c r="I90" s="63"/>
      <c r="J90" s="64"/>
    </row>
    <row r="91" spans="1:10">
      <c r="A91" s="70"/>
      <c r="B91" s="71"/>
      <c r="C91" s="71"/>
      <c r="D91" s="71"/>
      <c r="E91" s="72" t="s">
        <v>330</v>
      </c>
      <c r="F91" s="75" t="s">
        <v>331</v>
      </c>
      <c r="G91" s="72" t="s">
        <v>10</v>
      </c>
      <c r="H91" s="74">
        <v>1</v>
      </c>
      <c r="I91" s="63"/>
      <c r="J91" s="64"/>
    </row>
    <row r="92" spans="1:10">
      <c r="A92" s="70"/>
      <c r="B92" s="71"/>
      <c r="C92" s="71"/>
      <c r="D92" s="71"/>
      <c r="E92" s="72" t="s">
        <v>332</v>
      </c>
      <c r="F92" s="73" t="s">
        <v>333</v>
      </c>
      <c r="G92" s="72" t="s">
        <v>10</v>
      </c>
      <c r="H92" s="74">
        <v>1</v>
      </c>
      <c r="I92" s="63"/>
      <c r="J92" s="64"/>
    </row>
    <row r="93" s="50" customFormat="1" ht="54" spans="1:10">
      <c r="A93" s="70"/>
      <c r="B93" s="71"/>
      <c r="C93" s="71"/>
      <c r="D93" s="71"/>
      <c r="E93" s="72" t="s">
        <v>334</v>
      </c>
      <c r="F93" s="75" t="s">
        <v>335</v>
      </c>
      <c r="G93" s="72" t="s">
        <v>133</v>
      </c>
      <c r="H93" s="74">
        <v>178</v>
      </c>
      <c r="I93" s="63"/>
      <c r="J93" s="64"/>
    </row>
    <row r="94" spans="1:10">
      <c r="A94" s="70"/>
      <c r="B94" s="71"/>
      <c r="C94" s="71"/>
      <c r="D94" s="71"/>
      <c r="E94" s="72" t="s">
        <v>338</v>
      </c>
      <c r="F94" s="73" t="s">
        <v>339</v>
      </c>
      <c r="G94" s="72" t="s">
        <v>125</v>
      </c>
      <c r="H94" s="74">
        <v>10</v>
      </c>
      <c r="I94" s="63"/>
      <c r="J94" s="64"/>
    </row>
    <row r="95" spans="1:10">
      <c r="A95" s="70"/>
      <c r="B95" s="71"/>
      <c r="C95" s="71"/>
      <c r="D95" s="71"/>
      <c r="E95" s="72" t="s">
        <v>340</v>
      </c>
      <c r="F95" s="73" t="s">
        <v>341</v>
      </c>
      <c r="G95" s="72" t="s">
        <v>10</v>
      </c>
      <c r="H95" s="74">
        <v>6</v>
      </c>
      <c r="I95" s="63"/>
      <c r="J95" s="64"/>
    </row>
    <row r="96" spans="1:10">
      <c r="A96" s="70"/>
      <c r="B96" s="71"/>
      <c r="C96" s="71"/>
      <c r="D96" s="71"/>
      <c r="E96" s="72" t="s">
        <v>342</v>
      </c>
      <c r="F96" s="73" t="s">
        <v>348</v>
      </c>
      <c r="G96" s="72" t="s">
        <v>10</v>
      </c>
      <c r="H96" s="74">
        <v>40</v>
      </c>
      <c r="I96" s="63"/>
      <c r="J96" s="64"/>
    </row>
    <row r="97" spans="1:10">
      <c r="A97" s="70"/>
      <c r="B97" s="71"/>
      <c r="C97" s="71"/>
      <c r="D97" s="71"/>
      <c r="E97" s="72" t="s">
        <v>349</v>
      </c>
      <c r="F97" s="73" t="s">
        <v>350</v>
      </c>
      <c r="G97" s="72" t="s">
        <v>10</v>
      </c>
      <c r="H97" s="74">
        <v>1</v>
      </c>
      <c r="I97" s="63"/>
      <c r="J97" s="64"/>
    </row>
    <row r="98" spans="1:10">
      <c r="A98" s="70"/>
      <c r="B98" s="71"/>
      <c r="C98" s="71"/>
      <c r="D98" s="71"/>
      <c r="E98" s="72" t="s">
        <v>344</v>
      </c>
      <c r="F98" s="73" t="s">
        <v>345</v>
      </c>
      <c r="G98" s="77" t="s">
        <v>10</v>
      </c>
      <c r="H98" s="74">
        <v>1</v>
      </c>
      <c r="I98" s="63"/>
      <c r="J98" s="64"/>
    </row>
    <row r="99" ht="14.25" spans="1:10">
      <c r="A99" s="82"/>
      <c r="B99" s="83" t="s">
        <v>83</v>
      </c>
      <c r="C99" s="84">
        <v>1</v>
      </c>
      <c r="D99" s="84" t="s">
        <v>10</v>
      </c>
      <c r="E99" s="85" t="s">
        <v>83</v>
      </c>
      <c r="F99" s="86" t="s">
        <v>364</v>
      </c>
      <c r="G99" s="85" t="s">
        <v>10</v>
      </c>
      <c r="H99" s="87">
        <v>1</v>
      </c>
      <c r="I99" s="63"/>
      <c r="J99" s="64"/>
    </row>
    <row r="100" spans="1:10">
      <c r="A100" s="88" t="s">
        <v>365</v>
      </c>
      <c r="B100" s="89"/>
      <c r="C100" s="89"/>
      <c r="D100" s="89"/>
      <c r="E100" s="88"/>
      <c r="F100" s="88"/>
      <c r="G100" s="88"/>
      <c r="H100" s="88"/>
      <c r="I100" s="90"/>
      <c r="J100" s="90"/>
    </row>
    <row r="101" spans="1:10">
      <c r="A101" s="88" t="s">
        <v>366</v>
      </c>
      <c r="B101" s="89"/>
      <c r="C101" s="89"/>
      <c r="D101" s="89"/>
      <c r="E101" s="88"/>
      <c r="F101" s="88"/>
      <c r="G101" s="88"/>
      <c r="H101" s="88"/>
      <c r="I101" s="90"/>
      <c r="J101" s="90"/>
    </row>
    <row r="102" spans="1:10">
      <c r="A102" s="88" t="s">
        <v>367</v>
      </c>
      <c r="B102" s="89"/>
      <c r="C102" s="91"/>
      <c r="D102" s="91"/>
      <c r="E102" s="92"/>
      <c r="F102" s="92"/>
      <c r="G102" s="92"/>
      <c r="H102" s="92"/>
      <c r="I102" s="90"/>
      <c r="J102" s="90"/>
    </row>
    <row r="103" spans="1:10">
      <c r="A103" s="88" t="s">
        <v>368</v>
      </c>
      <c r="B103" s="89"/>
      <c r="C103" s="89"/>
      <c r="D103" s="89"/>
      <c r="E103" s="88"/>
      <c r="F103" s="88"/>
      <c r="G103" s="88"/>
      <c r="H103" s="88"/>
      <c r="I103" s="90"/>
      <c r="J103" s="90"/>
    </row>
  </sheetData>
  <mergeCells count="34">
    <mergeCell ref="A1:H1"/>
    <mergeCell ref="A100:H100"/>
    <mergeCell ref="A101:H101"/>
    <mergeCell ref="A102:H102"/>
    <mergeCell ref="A103:H103"/>
    <mergeCell ref="A3:A36"/>
    <mergeCell ref="A37:A60"/>
    <mergeCell ref="A61:A73"/>
    <mergeCell ref="A74:A86"/>
    <mergeCell ref="A87:A99"/>
    <mergeCell ref="B3:B13"/>
    <mergeCell ref="B14:B24"/>
    <mergeCell ref="B25:B36"/>
    <mergeCell ref="B37:B49"/>
    <mergeCell ref="B50:B59"/>
    <mergeCell ref="B61:B72"/>
    <mergeCell ref="B74:B85"/>
    <mergeCell ref="B87:B98"/>
    <mergeCell ref="C3:C13"/>
    <mergeCell ref="C14:C24"/>
    <mergeCell ref="C25:C36"/>
    <mergeCell ref="C37:C49"/>
    <mergeCell ref="C50:C59"/>
    <mergeCell ref="C61:C72"/>
    <mergeCell ref="C74:C85"/>
    <mergeCell ref="C87:C98"/>
    <mergeCell ref="D3:D13"/>
    <mergeCell ref="D14:D24"/>
    <mergeCell ref="D25:D36"/>
    <mergeCell ref="D37:D49"/>
    <mergeCell ref="D50:D59"/>
    <mergeCell ref="D61:D72"/>
    <mergeCell ref="D74:D85"/>
    <mergeCell ref="D87:D98"/>
  </mergeCells>
  <pageMargins left="0.75" right="0.75" top="1" bottom="1" header="0.5" footer="0.5"/>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采购需求汇总表</vt:lpstr>
      <vt:lpstr>栏位系统</vt:lpstr>
      <vt:lpstr>环控系统</vt:lpstr>
      <vt:lpstr>除臭系统</vt:lpstr>
      <vt:lpstr>空气过滤</vt:lpstr>
      <vt:lpstr>照明系统</vt:lpstr>
      <vt:lpstr>水线系统</vt:lpstr>
      <vt:lpstr>排污清粪系统</vt:lpstr>
      <vt:lpstr>饲料料线</vt:lpstr>
      <vt:lpstr> 饲喂设备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x</cp:lastModifiedBy>
  <dcterms:created xsi:type="dcterms:W3CDTF">2025-07-08T03:08:00Z</dcterms:created>
  <dcterms:modified xsi:type="dcterms:W3CDTF">2026-07-10T06:52:45Z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74B341C6A7F44D5AAB21EFC9A766D693_13</vt:lpwstr>
  </property>
  <property fmtid="{D5CDD505-2E9C-101B-9397-08002B2CF9AE}" pid="3" name="KSOProductBuildVer">
    <vt:lpwstr>2052-12.1.0.26895</vt:lpwstr>
  </property>
  <property fmtid="{D5CDD505-2E9C-101B-9397-08002B2CF9AE}" pid="4" name="CalculationRule">
    <vt:i4>0</vt:i4>
  </property>
</Properties>
</file>