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汇总表" sheetId="7" r:id="rId1"/>
    <sheet name="道路保洁区级道路" sheetId="1" r:id="rId2"/>
    <sheet name="道路保洁镇级道路" sheetId="2" r:id="rId3"/>
    <sheet name="道路保洁园区道路" sheetId="3" r:id="rId4"/>
    <sheet name="公厕保洁" sheetId="4" r:id="rId5"/>
    <sheet name="垃圾房保洁" sheetId="5" r:id="rId6"/>
    <sheet name="居住区保洁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4" authorId="0">
      <text>
        <r>
          <rPr>
            <sz val="9"/>
            <rFont val="宋体"/>
            <charset val="134"/>
          </rPr>
          <t>Administrator:
汇安小区 15490.92+243（老年活动室）</t>
        </r>
      </text>
    </comment>
  </commentList>
</comments>
</file>

<file path=xl/sharedStrings.xml><?xml version="1.0" encoding="utf-8"?>
<sst xmlns="http://schemas.openxmlformats.org/spreadsheetml/2006/main" count="174" uniqueCount="127">
  <si>
    <t>汇总表</t>
  </si>
  <si>
    <t>工作内容</t>
  </si>
  <si>
    <t>区级道路</t>
  </si>
  <si>
    <t>镇级道路</t>
  </si>
  <si>
    <t>园区道路</t>
  </si>
  <si>
    <t>公厕</t>
  </si>
  <si>
    <t>垃圾房</t>
  </si>
  <si>
    <t>居住区</t>
  </si>
  <si>
    <t>工作量小计</t>
  </si>
  <si>
    <t>道路面积       (m2)</t>
  </si>
  <si>
    <t>5座</t>
  </si>
  <si>
    <t>2座</t>
  </si>
  <si>
    <t>小区清扫面积       (m2)</t>
  </si>
  <si>
    <t>道路保洁（区级）</t>
  </si>
  <si>
    <t>序号</t>
  </si>
  <si>
    <t>名称</t>
  </si>
  <si>
    <t>路段起始点</t>
  </si>
  <si>
    <t>长度             （m）</t>
  </si>
  <si>
    <t>道路宽度        （m)</t>
  </si>
  <si>
    <r>
      <rPr>
        <sz val="12"/>
        <color theme="1"/>
        <rFont val="宋体"/>
        <charset val="134"/>
        <scheme val="minor"/>
      </rPr>
      <t>道路面积       (m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)</t>
    </r>
  </si>
  <si>
    <t>浦卫公路</t>
  </si>
  <si>
    <t>奉浦大道—大叶公路</t>
  </si>
  <si>
    <t>大叶公路-闵浦三桥南堍</t>
  </si>
  <si>
    <t>西闸公路</t>
  </si>
  <si>
    <t>竹港—光辉河</t>
  </si>
  <si>
    <t>光辉河—浦卫公路</t>
  </si>
  <si>
    <t>大叶公路</t>
  </si>
  <si>
    <t>浦卫路-千步泾桥</t>
  </si>
  <si>
    <t>沙港桥-浦卫公路</t>
  </si>
  <si>
    <t>道路面积小计</t>
  </si>
  <si>
    <t>道路保洁（镇级）</t>
  </si>
  <si>
    <r>
      <rPr>
        <sz val="12"/>
        <color theme="1"/>
        <rFont val="宋体"/>
        <charset val="134"/>
        <scheme val="minor"/>
      </rPr>
      <t>绿化带保洁面积(m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)</t>
    </r>
  </si>
  <si>
    <r>
      <rPr>
        <sz val="12"/>
        <rFont val="宋体"/>
        <charset val="134"/>
        <scheme val="minor"/>
      </rPr>
      <t>冲洗面积  (m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)</t>
    </r>
  </si>
  <si>
    <t>安东路</t>
  </si>
  <si>
    <t>大叶公路-汇中路</t>
  </si>
  <si>
    <t>汇金家园西门</t>
  </si>
  <si>
    <t>汇金家园东侧无名路</t>
  </si>
  <si>
    <t>北环路-耀光河</t>
  </si>
  <si>
    <t>汇坤路</t>
  </si>
  <si>
    <t>安东路-汇南小区东区东侧</t>
  </si>
  <si>
    <t>安旭路</t>
  </si>
  <si>
    <t>汇坤路-大叶公路</t>
  </si>
  <si>
    <t>安中路</t>
  </si>
  <si>
    <t>大叶公路-北环路</t>
  </si>
  <si>
    <t>安邬路</t>
  </si>
  <si>
    <t>大叶公路-耀光村桥</t>
  </si>
  <si>
    <t>汇中路</t>
  </si>
  <si>
    <t>安东路-汇安路</t>
  </si>
  <si>
    <t>北环路</t>
  </si>
  <si>
    <t>安邬路-浦卫公路</t>
  </si>
  <si>
    <t>沙港桥-安邬路</t>
  </si>
  <si>
    <t>工业二支路</t>
  </si>
  <si>
    <t>全段</t>
  </si>
  <si>
    <t>汇安路</t>
  </si>
  <si>
    <t>邬桥农业银行</t>
  </si>
  <si>
    <t>周边</t>
  </si>
  <si>
    <t>沿江路</t>
  </si>
  <si>
    <t>城乡结合部</t>
  </si>
  <si>
    <t>道路保洁（园区）</t>
  </si>
  <si>
    <t>长度（m）</t>
  </si>
  <si>
    <t>道路宽度（m)</t>
  </si>
  <si>
    <r>
      <rPr>
        <sz val="12"/>
        <color theme="1"/>
        <rFont val="宋体"/>
        <charset val="134"/>
        <scheme val="minor"/>
      </rPr>
      <t>绿化带面积  (m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)</t>
    </r>
  </si>
  <si>
    <r>
      <rPr>
        <sz val="12"/>
        <color theme="1"/>
        <rFont val="宋体"/>
        <charset val="134"/>
        <scheme val="minor"/>
      </rPr>
      <t>道路面积(m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)</t>
    </r>
  </si>
  <si>
    <t>西纬三路</t>
  </si>
  <si>
    <t>西纬中路</t>
  </si>
  <si>
    <t>西纬四路</t>
  </si>
  <si>
    <t>西经二路</t>
  </si>
  <si>
    <t>工业大道</t>
  </si>
  <si>
    <t>友谊路-叶张路</t>
  </si>
  <si>
    <t>北耀路</t>
  </si>
  <si>
    <t>北环路-耀光5组</t>
  </si>
  <si>
    <t>友谊路</t>
  </si>
  <si>
    <t>汇安路-友谊路</t>
  </si>
  <si>
    <t>友谊路支路</t>
  </si>
  <si>
    <t>友谊路-西侧到底</t>
  </si>
  <si>
    <t>叶张路</t>
  </si>
  <si>
    <t>肖塘港-大叶公路</t>
  </si>
  <si>
    <t>张塘工业园区-张叶公路</t>
  </si>
  <si>
    <t>叶张公路-驾校</t>
  </si>
  <si>
    <t>张塘窑厂东西路</t>
  </si>
  <si>
    <t>张塘窑厂南北路</t>
  </si>
  <si>
    <t>汉光陶瓷-大叶公路</t>
  </si>
  <si>
    <t>张塘菜场-无名路</t>
  </si>
  <si>
    <t>驾校-菜场门前</t>
  </si>
  <si>
    <t>张塘园区（南侧1号路）</t>
  </si>
  <si>
    <t>大叶公路以南-湫横泾</t>
  </si>
  <si>
    <t>张塘园区（南侧2号路）</t>
  </si>
  <si>
    <t>巨潮港-姚新路</t>
  </si>
  <si>
    <t>张塘园区（南侧3号路）</t>
  </si>
  <si>
    <t>相计园区-相计1路</t>
  </si>
  <si>
    <t>相计园区-相计2路</t>
  </si>
  <si>
    <t>相计园区-相计3路</t>
  </si>
  <si>
    <t>相计园区-相计4路</t>
  </si>
  <si>
    <t>友汇路</t>
  </si>
  <si>
    <t>红旗港-浦卫公路</t>
  </si>
  <si>
    <t>原飞尔厂旁无名路</t>
  </si>
  <si>
    <t>规划一路</t>
  </si>
  <si>
    <t>北横路</t>
  </si>
  <si>
    <t>安东南路</t>
  </si>
  <si>
    <t>大叶公路-南侧桥</t>
  </si>
  <si>
    <t>公厕保洁</t>
  </si>
  <si>
    <t>公厕地址</t>
  </si>
  <si>
    <t>公厕类别</t>
  </si>
  <si>
    <t>保洁方式</t>
  </si>
  <si>
    <t>汇中中路47号西面</t>
  </si>
  <si>
    <t>一类</t>
  </si>
  <si>
    <t>专人保洁</t>
  </si>
  <si>
    <t>安东路北到底汇中路4号北</t>
  </si>
  <si>
    <t>安东路39号北</t>
  </si>
  <si>
    <t>安中路牡丹广场</t>
  </si>
  <si>
    <t>安中路牡丹休闲广场</t>
  </si>
  <si>
    <t>小计  5  座</t>
  </si>
  <si>
    <t>垃圾房保洁</t>
  </si>
  <si>
    <t>地    址</t>
  </si>
  <si>
    <t>江南酒家垃圾房</t>
  </si>
  <si>
    <t>安邬路停车场</t>
  </si>
  <si>
    <t>小计  2  座</t>
  </si>
  <si>
    <t>居住区保洁</t>
  </si>
  <si>
    <t>小区名</t>
  </si>
  <si>
    <r>
      <rPr>
        <sz val="12"/>
        <color theme="1"/>
        <rFont val="宋体"/>
        <charset val="134"/>
        <scheme val="minor"/>
      </rPr>
      <t>小区道路面积      （m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）</t>
    </r>
  </si>
  <si>
    <r>
      <rPr>
        <sz val="12"/>
        <color theme="1"/>
        <rFont val="宋体"/>
        <charset val="134"/>
        <scheme val="minor"/>
      </rPr>
      <t>小区绿化带面积（m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）</t>
    </r>
  </si>
  <si>
    <t>楼道数  （个）</t>
  </si>
  <si>
    <r>
      <rPr>
        <sz val="12"/>
        <color theme="1"/>
        <rFont val="宋体"/>
        <charset val="134"/>
        <scheme val="minor"/>
      </rPr>
      <t>小区清扫面积（m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）</t>
    </r>
  </si>
  <si>
    <t>汇南小区</t>
  </si>
  <si>
    <t>汇安小区（含街道小区）</t>
  </si>
  <si>
    <t>千汇小区</t>
  </si>
  <si>
    <t>清扫面积小计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</si>
</sst>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color theme="1"/>
      <name val="宋体"/>
      <charset val="134"/>
      <scheme val="minor"/>
    </font>
    <font>
      <vertAlign val="superscript"/>
      <sz val="12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8" sqref="F8"/>
    </sheetView>
  </sheetViews>
  <sheetFormatPr defaultColWidth="9" defaultRowHeight="14.25" outlineLevelRow="3" outlineLevelCol="6"/>
  <cols>
    <col min="1" max="1" width="9" style="12"/>
    <col min="2" max="4" width="13.1083333333333" style="22" customWidth="1"/>
    <col min="5" max="5" width="16" style="22" customWidth="1"/>
    <col min="6" max="6" width="16.4416666666667" style="22" customWidth="1"/>
    <col min="7" max="7" width="18.5583333333333" style="22" customWidth="1"/>
    <col min="8" max="8" width="18.3333333333333" customWidth="1"/>
  </cols>
  <sheetData>
    <row r="1" ht="45" customHeight="1" spans="1:7">
      <c r="A1" s="1" t="s">
        <v>0</v>
      </c>
      <c r="B1" s="23"/>
      <c r="C1" s="23"/>
      <c r="D1" s="23"/>
      <c r="E1" s="23"/>
      <c r="F1" s="23"/>
      <c r="G1" s="23"/>
    </row>
    <row r="2" ht="55.95" customHeight="1" spans="1:7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</row>
    <row r="3" ht="55.8" customHeight="1" spans="1:7">
      <c r="A3" s="26" t="s">
        <v>8</v>
      </c>
      <c r="B3" s="2" t="s">
        <v>9</v>
      </c>
      <c r="C3" s="2" t="s">
        <v>9</v>
      </c>
      <c r="D3" s="2" t="s">
        <v>9</v>
      </c>
      <c r="E3" s="27" t="s">
        <v>10</v>
      </c>
      <c r="F3" s="27" t="s">
        <v>11</v>
      </c>
      <c r="G3" s="2" t="s">
        <v>12</v>
      </c>
    </row>
    <row r="4" ht="37.05" customHeight="1" spans="1:7">
      <c r="A4" s="26"/>
      <c r="B4" s="25">
        <f>道路保洁区级道路!F9</f>
        <v>578009</v>
      </c>
      <c r="C4" s="25">
        <f>道路保洁镇级道路!H18</f>
        <v>103592.5</v>
      </c>
      <c r="D4" s="25">
        <f>道路保洁园区道路!G29</f>
        <v>207053</v>
      </c>
      <c r="E4" s="28"/>
      <c r="F4" s="28"/>
      <c r="G4" s="25">
        <f>居住区保洁!F6</f>
        <v>91543.5</v>
      </c>
    </row>
  </sheetData>
  <mergeCells count="4">
    <mergeCell ref="A1:G1"/>
    <mergeCell ref="A3:A4"/>
    <mergeCell ref="E3:E4"/>
    <mergeCell ref="F3:F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D3" sqref="D3:F8"/>
    </sheetView>
  </sheetViews>
  <sheetFormatPr defaultColWidth="9" defaultRowHeight="13.5" outlineLevelCol="5"/>
  <cols>
    <col min="2" max="2" width="22.8833333333333" customWidth="1"/>
    <col min="3" max="3" width="26.4416666666667" customWidth="1"/>
    <col min="4" max="4" width="11.3333333333333" customWidth="1"/>
    <col min="5" max="5" width="10.8833333333333" customWidth="1"/>
    <col min="6" max="6" width="11.1083333333333" customWidth="1"/>
    <col min="7" max="7" width="12.6666666666667"/>
  </cols>
  <sheetData>
    <row r="1" ht="43.95" customHeight="1" spans="1:6">
      <c r="A1" s="1" t="s">
        <v>13</v>
      </c>
      <c r="B1" s="1"/>
      <c r="C1" s="1"/>
      <c r="D1" s="1"/>
      <c r="E1" s="1"/>
      <c r="F1" s="1"/>
    </row>
    <row r="2" ht="30.75" spans="1:6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</row>
    <row r="3" ht="30" customHeight="1" spans="1:6">
      <c r="A3" s="3">
        <v>1</v>
      </c>
      <c r="B3" s="2" t="s">
        <v>20</v>
      </c>
      <c r="C3" s="2" t="s">
        <v>21</v>
      </c>
      <c r="D3" s="3">
        <v>2900</v>
      </c>
      <c r="E3" s="3">
        <v>50</v>
      </c>
      <c r="F3" s="3">
        <f t="shared" ref="F3:F8" si="0">D3*E3</f>
        <v>145000</v>
      </c>
    </row>
    <row r="4" ht="30" customHeight="1" spans="1:6">
      <c r="A4" s="3">
        <v>2</v>
      </c>
      <c r="B4" s="2" t="s">
        <v>20</v>
      </c>
      <c r="C4" s="2" t="s">
        <v>22</v>
      </c>
      <c r="D4" s="3">
        <v>2290</v>
      </c>
      <c r="E4" s="3">
        <v>50</v>
      </c>
      <c r="F4" s="3">
        <f t="shared" si="0"/>
        <v>114500</v>
      </c>
    </row>
    <row r="5" ht="30" customHeight="1" spans="1:6">
      <c r="A5" s="3">
        <v>3</v>
      </c>
      <c r="B5" s="2" t="s">
        <v>23</v>
      </c>
      <c r="C5" s="2" t="s">
        <v>24</v>
      </c>
      <c r="D5" s="3">
        <v>1279</v>
      </c>
      <c r="E5" s="3">
        <v>11</v>
      </c>
      <c r="F5" s="3">
        <f t="shared" si="0"/>
        <v>14069</v>
      </c>
    </row>
    <row r="6" ht="30" customHeight="1" spans="1:6">
      <c r="A6" s="3">
        <v>4</v>
      </c>
      <c r="B6" s="2" t="s">
        <v>23</v>
      </c>
      <c r="C6" s="2" t="s">
        <v>25</v>
      </c>
      <c r="D6" s="3">
        <v>2620</v>
      </c>
      <c r="E6" s="3">
        <v>12</v>
      </c>
      <c r="F6" s="3">
        <f t="shared" si="0"/>
        <v>31440</v>
      </c>
    </row>
    <row r="7" ht="30" customHeight="1" spans="1:6">
      <c r="A7" s="3">
        <v>5</v>
      </c>
      <c r="B7" s="16" t="s">
        <v>26</v>
      </c>
      <c r="C7" s="16" t="s">
        <v>27</v>
      </c>
      <c r="D7" s="20">
        <v>2800</v>
      </c>
      <c r="E7" s="20">
        <v>65</v>
      </c>
      <c r="F7" s="20">
        <f t="shared" si="0"/>
        <v>182000</v>
      </c>
    </row>
    <row r="8" ht="30" customHeight="1" spans="1:6">
      <c r="A8" s="3">
        <v>6</v>
      </c>
      <c r="B8" s="16" t="s">
        <v>26</v>
      </c>
      <c r="C8" s="16" t="s">
        <v>28</v>
      </c>
      <c r="D8" s="20">
        <v>1400</v>
      </c>
      <c r="E8" s="20">
        <v>65</v>
      </c>
      <c r="F8" s="20">
        <f t="shared" si="0"/>
        <v>91000</v>
      </c>
    </row>
    <row r="9" ht="30" customHeight="1" spans="1:6">
      <c r="A9" s="4" t="s">
        <v>29</v>
      </c>
      <c r="B9" s="7"/>
      <c r="C9" s="5"/>
      <c r="D9" s="20"/>
      <c r="E9" s="21"/>
      <c r="F9" s="21">
        <f>SUM(F3:F8)</f>
        <v>578009</v>
      </c>
    </row>
  </sheetData>
  <mergeCells count="2">
    <mergeCell ref="A1:F1"/>
    <mergeCell ref="A9:C9"/>
  </mergeCells>
  <pageMargins left="0.75" right="0.75" top="1" bottom="1" header="0.5" footer="0.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A17" sqref="A17:H17"/>
    </sheetView>
  </sheetViews>
  <sheetFormatPr defaultColWidth="9" defaultRowHeight="13.5" outlineLevelCol="7"/>
  <cols>
    <col min="2" max="2" width="17" customWidth="1"/>
    <col min="3" max="3" width="20.1083333333333" customWidth="1"/>
    <col min="4" max="4" width="11.1083333333333" customWidth="1"/>
    <col min="6" max="6" width="16" customWidth="1"/>
    <col min="7" max="7" width="12.1083333333333" customWidth="1"/>
    <col min="8" max="8" width="13.775" customWidth="1"/>
  </cols>
  <sheetData>
    <row r="1" ht="42" customHeight="1" spans="1:8">
      <c r="A1" s="14" t="s">
        <v>30</v>
      </c>
      <c r="B1" s="14"/>
      <c r="C1" s="14"/>
      <c r="D1" s="14"/>
      <c r="E1" s="14"/>
      <c r="F1" s="14"/>
      <c r="G1" s="14"/>
      <c r="H1" s="14"/>
    </row>
    <row r="2" ht="30.75" spans="1:8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31</v>
      </c>
      <c r="G2" s="16" t="s">
        <v>32</v>
      </c>
      <c r="H2" s="2" t="s">
        <v>19</v>
      </c>
    </row>
    <row r="3" ht="30" customHeight="1" spans="1:8">
      <c r="A3" s="2">
        <v>1</v>
      </c>
      <c r="B3" s="2" t="s">
        <v>33</v>
      </c>
      <c r="C3" s="2" t="s">
        <v>34</v>
      </c>
      <c r="D3" s="3">
        <v>660</v>
      </c>
      <c r="E3" s="3">
        <v>17</v>
      </c>
      <c r="F3" s="3">
        <v>3102</v>
      </c>
      <c r="G3" s="8"/>
      <c r="H3" s="3">
        <f t="shared" ref="H3:H17" si="0">D3*E3</f>
        <v>11220</v>
      </c>
    </row>
    <row r="4" ht="30" customHeight="1" spans="1:8">
      <c r="A4" s="2">
        <v>2</v>
      </c>
      <c r="B4" s="2" t="s">
        <v>33</v>
      </c>
      <c r="C4" s="2" t="s">
        <v>35</v>
      </c>
      <c r="D4" s="3">
        <v>170</v>
      </c>
      <c r="E4" s="3">
        <v>12</v>
      </c>
      <c r="F4" s="3">
        <v>2040</v>
      </c>
      <c r="G4" s="8"/>
      <c r="H4" s="3">
        <f t="shared" si="0"/>
        <v>2040</v>
      </c>
    </row>
    <row r="5" ht="30" customHeight="1" spans="1:8">
      <c r="A5" s="2">
        <v>3</v>
      </c>
      <c r="B5" s="2" t="s">
        <v>36</v>
      </c>
      <c r="C5" s="2" t="s">
        <v>37</v>
      </c>
      <c r="D5" s="3">
        <v>235</v>
      </c>
      <c r="E5" s="3">
        <v>6.1</v>
      </c>
      <c r="F5" s="3">
        <v>848</v>
      </c>
      <c r="G5" s="8"/>
      <c r="H5" s="3">
        <f t="shared" si="0"/>
        <v>1433.5</v>
      </c>
    </row>
    <row r="6" ht="30" customHeight="1" spans="1:8">
      <c r="A6" s="2">
        <v>4</v>
      </c>
      <c r="B6" s="2" t="s">
        <v>38</v>
      </c>
      <c r="C6" s="2" t="s">
        <v>39</v>
      </c>
      <c r="D6" s="3">
        <v>155</v>
      </c>
      <c r="E6" s="3">
        <v>12</v>
      </c>
      <c r="F6" s="3">
        <v>2635</v>
      </c>
      <c r="G6" s="8"/>
      <c r="H6" s="3">
        <f t="shared" si="0"/>
        <v>1860</v>
      </c>
    </row>
    <row r="7" ht="30" customHeight="1" spans="1:8">
      <c r="A7" s="2">
        <v>5</v>
      </c>
      <c r="B7" s="2" t="s">
        <v>40</v>
      </c>
      <c r="C7" s="2" t="s">
        <v>41</v>
      </c>
      <c r="D7" s="3">
        <v>170</v>
      </c>
      <c r="E7" s="3">
        <v>12</v>
      </c>
      <c r="F7" s="3">
        <v>1020</v>
      </c>
      <c r="G7" s="8"/>
      <c r="H7" s="3">
        <f t="shared" si="0"/>
        <v>2040</v>
      </c>
    </row>
    <row r="8" ht="30" customHeight="1" spans="1:8">
      <c r="A8" s="2">
        <v>6</v>
      </c>
      <c r="B8" s="2" t="s">
        <v>42</v>
      </c>
      <c r="C8" s="2" t="s">
        <v>43</v>
      </c>
      <c r="D8" s="3">
        <v>750</v>
      </c>
      <c r="E8" s="3">
        <v>28</v>
      </c>
      <c r="F8" s="3">
        <v>21000</v>
      </c>
      <c r="G8" s="8">
        <f>21000*0.6</f>
        <v>12600</v>
      </c>
      <c r="H8" s="3">
        <f t="shared" si="0"/>
        <v>21000</v>
      </c>
    </row>
    <row r="9" ht="30" customHeight="1" spans="1:8">
      <c r="A9" s="2">
        <v>7</v>
      </c>
      <c r="B9" s="2" t="s">
        <v>44</v>
      </c>
      <c r="C9" s="2" t="s">
        <v>45</v>
      </c>
      <c r="D9" s="3">
        <v>1100</v>
      </c>
      <c r="E9" s="3">
        <v>12</v>
      </c>
      <c r="F9" s="3">
        <f>7975+3000</f>
        <v>10975</v>
      </c>
      <c r="G9" s="8"/>
      <c r="H9" s="3">
        <f t="shared" si="0"/>
        <v>13200</v>
      </c>
    </row>
    <row r="10" ht="30" customHeight="1" spans="1:8">
      <c r="A10" s="2">
        <v>8</v>
      </c>
      <c r="B10" s="2" t="s">
        <v>46</v>
      </c>
      <c r="C10" s="2" t="s">
        <v>47</v>
      </c>
      <c r="D10" s="3">
        <v>720</v>
      </c>
      <c r="E10" s="3">
        <v>20.3</v>
      </c>
      <c r="F10" s="3">
        <v>0</v>
      </c>
      <c r="G10" s="8">
        <f>H10*0.6</f>
        <v>8769.6</v>
      </c>
      <c r="H10" s="3">
        <f t="shared" si="0"/>
        <v>14616</v>
      </c>
    </row>
    <row r="11" ht="30" customHeight="1" spans="1:8">
      <c r="A11" s="2">
        <v>9</v>
      </c>
      <c r="B11" s="2" t="s">
        <v>48</v>
      </c>
      <c r="C11" s="2" t="s">
        <v>49</v>
      </c>
      <c r="D11" s="3">
        <v>685</v>
      </c>
      <c r="E11" s="3">
        <v>14</v>
      </c>
      <c r="F11" s="3">
        <v>2880</v>
      </c>
      <c r="G11" s="8"/>
      <c r="H11" s="3">
        <f t="shared" si="0"/>
        <v>9590</v>
      </c>
    </row>
    <row r="12" ht="30" customHeight="1" spans="1:8">
      <c r="A12" s="2">
        <v>10</v>
      </c>
      <c r="B12" s="2" t="s">
        <v>48</v>
      </c>
      <c r="C12" s="2" t="s">
        <v>50</v>
      </c>
      <c r="D12" s="3">
        <v>580</v>
      </c>
      <c r="E12" s="3">
        <v>6</v>
      </c>
      <c r="F12" s="3">
        <v>5800</v>
      </c>
      <c r="G12" s="8"/>
      <c r="H12" s="3">
        <f t="shared" si="0"/>
        <v>3480</v>
      </c>
    </row>
    <row r="13" ht="30" customHeight="1" spans="1:8">
      <c r="A13" s="2">
        <v>11</v>
      </c>
      <c r="B13" s="2" t="s">
        <v>51</v>
      </c>
      <c r="C13" s="2" t="s">
        <v>52</v>
      </c>
      <c r="D13" s="3">
        <v>395</v>
      </c>
      <c r="E13" s="3">
        <v>8</v>
      </c>
      <c r="F13" s="3">
        <v>1794</v>
      </c>
      <c r="G13" s="8"/>
      <c r="H13" s="3">
        <f t="shared" si="0"/>
        <v>3160</v>
      </c>
    </row>
    <row r="14" ht="30" customHeight="1" spans="1:8">
      <c r="A14" s="2">
        <v>12</v>
      </c>
      <c r="B14" s="2" t="s">
        <v>53</v>
      </c>
      <c r="C14" s="2" t="s">
        <v>52</v>
      </c>
      <c r="D14" s="3">
        <v>785</v>
      </c>
      <c r="E14" s="3">
        <v>10</v>
      </c>
      <c r="F14" s="3">
        <v>7850</v>
      </c>
      <c r="G14" s="8">
        <v>4710</v>
      </c>
      <c r="H14" s="3">
        <f t="shared" si="0"/>
        <v>7850</v>
      </c>
    </row>
    <row r="15" ht="30" customHeight="1" spans="1:8">
      <c r="A15" s="2">
        <v>13</v>
      </c>
      <c r="B15" s="2" t="s">
        <v>54</v>
      </c>
      <c r="C15" s="2" t="s">
        <v>55</v>
      </c>
      <c r="D15" s="3">
        <v>386</v>
      </c>
      <c r="E15" s="3">
        <v>8</v>
      </c>
      <c r="F15" s="3">
        <v>3088</v>
      </c>
      <c r="G15" s="8"/>
      <c r="H15" s="3">
        <f t="shared" si="0"/>
        <v>3088</v>
      </c>
    </row>
    <row r="16" ht="30" customHeight="1" spans="1:8">
      <c r="A16" s="2">
        <v>14</v>
      </c>
      <c r="B16" s="2" t="s">
        <v>56</v>
      </c>
      <c r="C16" s="2" t="s">
        <v>52</v>
      </c>
      <c r="D16" s="3">
        <v>300</v>
      </c>
      <c r="E16" s="3">
        <v>5</v>
      </c>
      <c r="F16" s="3">
        <v>3000</v>
      </c>
      <c r="G16" s="8"/>
      <c r="H16" s="3">
        <f t="shared" si="0"/>
        <v>1500</v>
      </c>
    </row>
    <row r="17" ht="30" customHeight="1" spans="1:8">
      <c r="A17" s="2">
        <v>15</v>
      </c>
      <c r="B17" s="2" t="s">
        <v>57</v>
      </c>
      <c r="C17" s="2" t="s">
        <v>52</v>
      </c>
      <c r="D17" s="3">
        <v>1503</v>
      </c>
      <c r="E17" s="3">
        <v>5</v>
      </c>
      <c r="F17" s="3">
        <v>1500</v>
      </c>
      <c r="G17" s="8"/>
      <c r="H17" s="3">
        <f t="shared" si="0"/>
        <v>7515</v>
      </c>
    </row>
    <row r="18" ht="30" customHeight="1" spans="1:8">
      <c r="A18" s="17" t="s">
        <v>29</v>
      </c>
      <c r="B18" s="18"/>
      <c r="C18" s="19"/>
      <c r="D18" s="3"/>
      <c r="E18" s="3"/>
      <c r="F18" s="3"/>
      <c r="G18" s="8"/>
      <c r="H18" s="3">
        <f>SUM(H3:H17)</f>
        <v>103592.5</v>
      </c>
    </row>
  </sheetData>
  <mergeCells count="2">
    <mergeCell ref="A1:H1"/>
    <mergeCell ref="A18:C18"/>
  </mergeCells>
  <pageMargins left="0.75" right="0.75" top="1" bottom="1" header="0.5" footer="0.5"/>
  <pageSetup paperSize="9" scale="6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selection activeCell="A28" sqref="A28:G28"/>
    </sheetView>
  </sheetViews>
  <sheetFormatPr defaultColWidth="9" defaultRowHeight="13.5" outlineLevelCol="7"/>
  <cols>
    <col min="1" max="1" width="4.66666666666667" customWidth="1"/>
    <col min="2" max="2" width="24.775" customWidth="1"/>
    <col min="3" max="3" width="26.775" customWidth="1"/>
    <col min="4" max="4" width="10.6666666666667" customWidth="1"/>
    <col min="5" max="5" width="10" customWidth="1"/>
    <col min="6" max="6" width="14.4416666666667" customWidth="1"/>
    <col min="7" max="7" width="14.8833333333333" style="12" customWidth="1"/>
    <col min="8" max="8" width="12.6666666666667" style="13"/>
    <col min="9" max="9" width="12.6666666666667" style="12"/>
    <col min="10" max="10" width="11.4416666666667"/>
  </cols>
  <sheetData>
    <row r="1" ht="33" customHeight="1" spans="1:8">
      <c r="A1" s="14" t="s">
        <v>58</v>
      </c>
      <c r="B1" s="14"/>
      <c r="C1" s="14"/>
      <c r="D1" s="14"/>
      <c r="E1" s="14"/>
      <c r="F1" s="14"/>
      <c r="G1" s="14"/>
      <c r="H1" s="15"/>
    </row>
    <row r="2" ht="30" customHeight="1" spans="1:8">
      <c r="A2" s="2" t="s">
        <v>14</v>
      </c>
      <c r="B2" s="2" t="s">
        <v>15</v>
      </c>
      <c r="C2" s="2" t="s">
        <v>16</v>
      </c>
      <c r="D2" s="2" t="s">
        <v>59</v>
      </c>
      <c r="E2" s="2" t="s">
        <v>60</v>
      </c>
      <c r="F2" s="2" t="s">
        <v>61</v>
      </c>
      <c r="G2" s="2" t="s">
        <v>62</v>
      </c>
    </row>
    <row r="3" ht="28.05" customHeight="1" spans="1:8">
      <c r="A3" s="3">
        <v>1</v>
      </c>
      <c r="B3" s="2" t="s">
        <v>63</v>
      </c>
      <c r="C3" s="2" t="s">
        <v>52</v>
      </c>
      <c r="D3" s="3">
        <v>940</v>
      </c>
      <c r="E3" s="3">
        <v>11</v>
      </c>
      <c r="F3" s="2">
        <v>19740</v>
      </c>
      <c r="G3" s="2">
        <f t="shared" ref="G3:G15" si="0">D3*E3</f>
        <v>10340</v>
      </c>
    </row>
    <row r="4" ht="28.05" customHeight="1" spans="1:8">
      <c r="A4" s="3">
        <v>2</v>
      </c>
      <c r="B4" s="2" t="s">
        <v>64</v>
      </c>
      <c r="C4" s="2" t="s">
        <v>52</v>
      </c>
      <c r="D4" s="3">
        <v>900</v>
      </c>
      <c r="E4" s="3">
        <v>14</v>
      </c>
      <c r="F4" s="2">
        <v>14400</v>
      </c>
      <c r="G4" s="2">
        <f t="shared" si="0"/>
        <v>12600</v>
      </c>
    </row>
    <row r="5" ht="28.05" customHeight="1" spans="1:8">
      <c r="A5" s="3">
        <v>3</v>
      </c>
      <c r="B5" s="2" t="s">
        <v>65</v>
      </c>
      <c r="C5" s="2" t="s">
        <v>52</v>
      </c>
      <c r="D5" s="3">
        <v>720</v>
      </c>
      <c r="E5" s="3">
        <v>14</v>
      </c>
      <c r="F5" s="2">
        <v>11520</v>
      </c>
      <c r="G5" s="2">
        <f t="shared" si="0"/>
        <v>10080</v>
      </c>
    </row>
    <row r="6" ht="28.05" customHeight="1" spans="1:8">
      <c r="A6" s="3">
        <v>4</v>
      </c>
      <c r="B6" s="2" t="s">
        <v>66</v>
      </c>
      <c r="C6" s="2" t="s">
        <v>52</v>
      </c>
      <c r="D6" s="3">
        <v>1300</v>
      </c>
      <c r="E6" s="3">
        <v>9</v>
      </c>
      <c r="F6" s="2">
        <v>20800</v>
      </c>
      <c r="G6" s="2">
        <f t="shared" si="0"/>
        <v>11700</v>
      </c>
    </row>
    <row r="7" ht="28.05" customHeight="1" spans="1:8">
      <c r="A7" s="3">
        <v>5</v>
      </c>
      <c r="B7" s="2" t="s">
        <v>67</v>
      </c>
      <c r="C7" s="2" t="s">
        <v>68</v>
      </c>
      <c r="D7" s="3">
        <v>1300</v>
      </c>
      <c r="E7" s="3">
        <v>34</v>
      </c>
      <c r="F7" s="2">
        <v>19500</v>
      </c>
      <c r="G7" s="2">
        <f t="shared" si="0"/>
        <v>44200</v>
      </c>
    </row>
    <row r="8" ht="28.05" customHeight="1" spans="1:8">
      <c r="A8" s="3">
        <v>6</v>
      </c>
      <c r="B8" s="3" t="s">
        <v>69</v>
      </c>
      <c r="C8" s="3" t="s">
        <v>70</v>
      </c>
      <c r="D8" s="3">
        <v>190</v>
      </c>
      <c r="E8" s="3">
        <v>7</v>
      </c>
      <c r="F8" s="2">
        <v>836</v>
      </c>
      <c r="G8" s="2">
        <f t="shared" si="0"/>
        <v>1330</v>
      </c>
    </row>
    <row r="9" ht="28.05" customHeight="1" spans="1:8">
      <c r="A9" s="3">
        <v>7</v>
      </c>
      <c r="B9" s="2" t="s">
        <v>71</v>
      </c>
      <c r="C9" s="2" t="s">
        <v>52</v>
      </c>
      <c r="D9" s="2">
        <v>2600</v>
      </c>
      <c r="E9" s="2">
        <v>10</v>
      </c>
      <c r="F9" s="2">
        <v>26000</v>
      </c>
      <c r="G9" s="2">
        <f t="shared" si="0"/>
        <v>26000</v>
      </c>
    </row>
    <row r="10" ht="28.05" customHeight="1" spans="1:8">
      <c r="A10" s="3">
        <v>8</v>
      </c>
      <c r="B10" s="2" t="s">
        <v>46</v>
      </c>
      <c r="C10" s="2" t="s">
        <v>72</v>
      </c>
      <c r="D10" s="2">
        <v>530</v>
      </c>
      <c r="E10" s="2">
        <v>6</v>
      </c>
      <c r="F10" s="2">
        <v>1060</v>
      </c>
      <c r="G10" s="2">
        <f t="shared" si="0"/>
        <v>3180</v>
      </c>
    </row>
    <row r="11" ht="28.05" customHeight="1" spans="1:8">
      <c r="A11" s="3">
        <v>9</v>
      </c>
      <c r="B11" s="2" t="s">
        <v>73</v>
      </c>
      <c r="C11" s="2" t="s">
        <v>74</v>
      </c>
      <c r="D11" s="2">
        <v>610</v>
      </c>
      <c r="E11" s="2">
        <v>9</v>
      </c>
      <c r="F11" s="2">
        <v>3660</v>
      </c>
      <c r="G11" s="2">
        <f t="shared" si="0"/>
        <v>5490</v>
      </c>
    </row>
    <row r="12" ht="28.05" customHeight="1" spans="1:8">
      <c r="A12" s="3">
        <v>10</v>
      </c>
      <c r="B12" s="2" t="s">
        <v>75</v>
      </c>
      <c r="C12" s="2" t="s">
        <v>76</v>
      </c>
      <c r="D12" s="2">
        <v>470</v>
      </c>
      <c r="E12" s="2">
        <v>9</v>
      </c>
      <c r="F12" s="2">
        <v>2820</v>
      </c>
      <c r="G12" s="2">
        <f t="shared" si="0"/>
        <v>4230</v>
      </c>
    </row>
    <row r="13" ht="28.05" customHeight="1" spans="1:8">
      <c r="A13" s="3">
        <v>11</v>
      </c>
      <c r="B13" s="2" t="s">
        <v>77</v>
      </c>
      <c r="C13" s="2" t="s">
        <v>78</v>
      </c>
      <c r="D13" s="2">
        <v>300</v>
      </c>
      <c r="E13" s="2">
        <v>7.5</v>
      </c>
      <c r="F13" s="2">
        <v>1680</v>
      </c>
      <c r="G13" s="2">
        <f t="shared" si="0"/>
        <v>2250</v>
      </c>
    </row>
    <row r="14" ht="28.05" customHeight="1" spans="1:8">
      <c r="A14" s="3">
        <v>12</v>
      </c>
      <c r="B14" s="2" t="s">
        <v>79</v>
      </c>
      <c r="C14" s="2" t="s">
        <v>52</v>
      </c>
      <c r="D14" s="2">
        <v>250</v>
      </c>
      <c r="E14" s="2">
        <v>6</v>
      </c>
      <c r="F14" s="2">
        <v>2288</v>
      </c>
      <c r="G14" s="2">
        <f t="shared" si="0"/>
        <v>1500</v>
      </c>
    </row>
    <row r="15" ht="28.05" customHeight="1" spans="1:8">
      <c r="A15" s="3">
        <v>13</v>
      </c>
      <c r="B15" s="2" t="s">
        <v>80</v>
      </c>
      <c r="C15" s="2" t="s">
        <v>81</v>
      </c>
      <c r="D15" s="2">
        <v>315</v>
      </c>
      <c r="E15" s="2">
        <v>9</v>
      </c>
      <c r="F15" s="2">
        <v>900</v>
      </c>
      <c r="G15" s="2">
        <f t="shared" si="0"/>
        <v>2835</v>
      </c>
    </row>
    <row r="16" ht="28.05" customHeight="1" spans="1:8">
      <c r="A16" s="3">
        <v>14</v>
      </c>
      <c r="B16" s="2" t="s">
        <v>82</v>
      </c>
      <c r="C16" s="2" t="s">
        <v>83</v>
      </c>
      <c r="D16" s="2">
        <v>230</v>
      </c>
      <c r="E16" s="2">
        <v>10</v>
      </c>
      <c r="F16" s="2">
        <v>0</v>
      </c>
      <c r="G16" s="2">
        <f t="shared" ref="G16:G28" si="1">E16*D16</f>
        <v>2300</v>
      </c>
    </row>
    <row r="17" ht="28.05" customHeight="1" spans="1:7">
      <c r="A17" s="3">
        <v>15</v>
      </c>
      <c r="B17" s="2" t="s">
        <v>84</v>
      </c>
      <c r="C17" s="2" t="s">
        <v>85</v>
      </c>
      <c r="D17" s="2">
        <v>455</v>
      </c>
      <c r="E17" s="2">
        <v>9</v>
      </c>
      <c r="F17" s="2">
        <v>4914</v>
      </c>
      <c r="G17" s="2">
        <f t="shared" si="1"/>
        <v>4095</v>
      </c>
    </row>
    <row r="18" ht="28.05" customHeight="1" spans="1:7">
      <c r="A18" s="3">
        <v>16</v>
      </c>
      <c r="B18" s="2" t="s">
        <v>86</v>
      </c>
      <c r="C18" s="2" t="s">
        <v>87</v>
      </c>
      <c r="D18" s="2">
        <v>370</v>
      </c>
      <c r="E18" s="2">
        <v>9</v>
      </c>
      <c r="F18" s="2">
        <v>3922</v>
      </c>
      <c r="G18" s="2">
        <f t="shared" si="1"/>
        <v>3330</v>
      </c>
    </row>
    <row r="19" ht="28.05" customHeight="1" spans="1:7">
      <c r="A19" s="3">
        <v>17</v>
      </c>
      <c r="B19" s="2" t="s">
        <v>88</v>
      </c>
      <c r="C19" s="2" t="s">
        <v>87</v>
      </c>
      <c r="D19" s="2">
        <v>370</v>
      </c>
      <c r="E19" s="2">
        <v>9</v>
      </c>
      <c r="F19" s="2">
        <v>3922</v>
      </c>
      <c r="G19" s="2">
        <f t="shared" si="1"/>
        <v>3330</v>
      </c>
    </row>
    <row r="20" ht="28.05" customHeight="1" spans="1:7">
      <c r="A20" s="3">
        <v>18</v>
      </c>
      <c r="B20" s="2" t="s">
        <v>89</v>
      </c>
      <c r="C20" s="2" t="s">
        <v>52</v>
      </c>
      <c r="D20" s="2">
        <v>420</v>
      </c>
      <c r="E20" s="2">
        <v>9.8</v>
      </c>
      <c r="F20" s="2">
        <v>4872</v>
      </c>
      <c r="G20" s="2">
        <f t="shared" si="1"/>
        <v>4116</v>
      </c>
    </row>
    <row r="21" ht="28.05" customHeight="1" spans="1:7">
      <c r="A21" s="3">
        <v>19</v>
      </c>
      <c r="B21" s="2" t="s">
        <v>90</v>
      </c>
      <c r="C21" s="2" t="s">
        <v>52</v>
      </c>
      <c r="D21" s="2">
        <v>500</v>
      </c>
      <c r="E21" s="2">
        <v>9.5</v>
      </c>
      <c r="F21" s="2">
        <v>6000</v>
      </c>
      <c r="G21" s="2">
        <f t="shared" si="1"/>
        <v>4750</v>
      </c>
    </row>
    <row r="22" ht="28.05" customHeight="1" spans="1:7">
      <c r="A22" s="3">
        <v>20</v>
      </c>
      <c r="B22" s="2" t="s">
        <v>91</v>
      </c>
      <c r="C22" s="2" t="s">
        <v>52</v>
      </c>
      <c r="D22" s="2">
        <v>420</v>
      </c>
      <c r="E22" s="2">
        <v>9.8</v>
      </c>
      <c r="F22" s="2">
        <v>4620</v>
      </c>
      <c r="G22" s="2">
        <f t="shared" si="1"/>
        <v>4116</v>
      </c>
    </row>
    <row r="23" ht="28.05" customHeight="1" spans="1:7">
      <c r="A23" s="3">
        <v>21</v>
      </c>
      <c r="B23" s="2" t="s">
        <v>92</v>
      </c>
      <c r="C23" s="2" t="s">
        <v>52</v>
      </c>
      <c r="D23" s="2">
        <v>420</v>
      </c>
      <c r="E23" s="2">
        <v>9.8</v>
      </c>
      <c r="F23" s="2">
        <v>4368</v>
      </c>
      <c r="G23" s="2">
        <f t="shared" si="1"/>
        <v>4116</v>
      </c>
    </row>
    <row r="24" ht="28.05" customHeight="1" spans="1:7">
      <c r="A24" s="3">
        <v>22</v>
      </c>
      <c r="B24" s="2" t="s">
        <v>93</v>
      </c>
      <c r="C24" s="2" t="s">
        <v>94</v>
      </c>
      <c r="D24" s="2">
        <v>250</v>
      </c>
      <c r="E24" s="2">
        <v>5</v>
      </c>
      <c r="F24" s="2">
        <v>1325</v>
      </c>
      <c r="G24" s="2">
        <f t="shared" si="1"/>
        <v>1250</v>
      </c>
    </row>
    <row r="25" ht="28.05" customHeight="1" spans="1:7">
      <c r="A25" s="3">
        <v>23</v>
      </c>
      <c r="B25" s="2" t="s">
        <v>95</v>
      </c>
      <c r="C25" s="2" t="s">
        <v>52</v>
      </c>
      <c r="D25" s="2">
        <v>230</v>
      </c>
      <c r="E25" s="2">
        <v>6.5</v>
      </c>
      <c r="F25" s="2">
        <v>575</v>
      </c>
      <c r="G25" s="2">
        <f t="shared" si="1"/>
        <v>1495</v>
      </c>
    </row>
    <row r="26" ht="28.05" customHeight="1" spans="1:7">
      <c r="A26" s="3">
        <v>24</v>
      </c>
      <c r="B26" s="2" t="s">
        <v>96</v>
      </c>
      <c r="C26" s="2" t="s">
        <v>52</v>
      </c>
      <c r="D26" s="2">
        <v>140</v>
      </c>
      <c r="E26" s="2">
        <v>19.8</v>
      </c>
      <c r="F26" s="2">
        <v>840</v>
      </c>
      <c r="G26" s="2">
        <f t="shared" si="1"/>
        <v>2772</v>
      </c>
    </row>
    <row r="27" ht="28.05" customHeight="1" spans="1:7">
      <c r="A27" s="3">
        <v>25</v>
      </c>
      <c r="B27" s="2" t="s">
        <v>97</v>
      </c>
      <c r="C27" s="2" t="s">
        <v>52</v>
      </c>
      <c r="D27" s="2">
        <v>4700</v>
      </c>
      <c r="E27" s="2">
        <v>7</v>
      </c>
      <c r="F27" s="2">
        <v>23500</v>
      </c>
      <c r="G27" s="2">
        <f t="shared" si="1"/>
        <v>32900</v>
      </c>
    </row>
    <row r="28" ht="28.05" customHeight="1" spans="1:7">
      <c r="A28" s="3">
        <v>26</v>
      </c>
      <c r="B28" s="2" t="s">
        <v>98</v>
      </c>
      <c r="C28" s="2" t="s">
        <v>99</v>
      </c>
      <c r="D28" s="2">
        <v>458</v>
      </c>
      <c r="E28" s="2">
        <v>6</v>
      </c>
      <c r="F28" s="2">
        <v>916</v>
      </c>
      <c r="G28" s="2">
        <f t="shared" si="1"/>
        <v>2748</v>
      </c>
    </row>
    <row r="29" ht="28.05" customHeight="1" spans="1:7">
      <c r="A29" s="4" t="s">
        <v>29</v>
      </c>
      <c r="B29" s="7"/>
      <c r="C29" s="5"/>
      <c r="D29" s="2"/>
      <c r="E29" s="2"/>
      <c r="F29" s="2"/>
      <c r="G29" s="2">
        <f>SUM(G3:G28)</f>
        <v>207053</v>
      </c>
    </row>
  </sheetData>
  <mergeCells count="2">
    <mergeCell ref="A1:G1"/>
    <mergeCell ref="A29:C29"/>
  </mergeCells>
  <pageMargins left="0.75" right="0.75" top="0.196527777777778" bottom="0.196527777777778" header="0.196527777777778" footer="0.0784722222222222"/>
  <pageSetup paperSize="9" scale="6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11" sqref="C11"/>
    </sheetView>
  </sheetViews>
  <sheetFormatPr defaultColWidth="9" defaultRowHeight="13.5" outlineLevelRow="7" outlineLevelCol="3"/>
  <cols>
    <col min="2" max="2" width="28.3333333333333" customWidth="1"/>
    <col min="3" max="3" width="14.3333333333333" customWidth="1"/>
    <col min="4" max="4" width="17" customWidth="1"/>
  </cols>
  <sheetData>
    <row r="1" ht="34.95" customHeight="1" spans="1:4">
      <c r="A1" s="1" t="s">
        <v>100</v>
      </c>
      <c r="B1" s="1"/>
      <c r="C1" s="1"/>
      <c r="D1" s="1"/>
    </row>
    <row r="2" ht="33" customHeight="1" spans="1:4">
      <c r="A2" s="3" t="s">
        <v>14</v>
      </c>
      <c r="B2" s="3" t="s">
        <v>101</v>
      </c>
      <c r="C2" s="3" t="s">
        <v>102</v>
      </c>
      <c r="D2" s="3" t="s">
        <v>103</v>
      </c>
    </row>
    <row r="3" ht="25.05" customHeight="1" spans="1:4">
      <c r="A3" s="8">
        <v>1</v>
      </c>
      <c r="B3" s="3" t="s">
        <v>104</v>
      </c>
      <c r="C3" s="3" t="s">
        <v>105</v>
      </c>
      <c r="D3" s="3" t="s">
        <v>106</v>
      </c>
    </row>
    <row r="4" ht="25.05" customHeight="1" spans="1:4">
      <c r="A4" s="8">
        <v>2</v>
      </c>
      <c r="B4" s="3" t="s">
        <v>107</v>
      </c>
      <c r="C4" s="3" t="s">
        <v>105</v>
      </c>
      <c r="D4" s="3" t="s">
        <v>106</v>
      </c>
    </row>
    <row r="5" ht="25.05" customHeight="1" spans="1:4">
      <c r="A5" s="8">
        <v>3</v>
      </c>
      <c r="B5" s="3" t="s">
        <v>108</v>
      </c>
      <c r="C5" s="3" t="s">
        <v>105</v>
      </c>
      <c r="D5" s="3" t="s">
        <v>106</v>
      </c>
    </row>
    <row r="6" ht="25.05" customHeight="1" spans="1:4">
      <c r="A6" s="8">
        <v>4</v>
      </c>
      <c r="B6" s="3" t="s">
        <v>109</v>
      </c>
      <c r="C6" s="3" t="s">
        <v>105</v>
      </c>
      <c r="D6" s="3" t="s">
        <v>106</v>
      </c>
    </row>
    <row r="7" ht="25.05" customHeight="1" spans="1:4">
      <c r="A7" s="8">
        <v>5</v>
      </c>
      <c r="B7" s="3" t="s">
        <v>110</v>
      </c>
      <c r="C7" s="3" t="s">
        <v>105</v>
      </c>
      <c r="D7" s="3" t="s">
        <v>106</v>
      </c>
    </row>
    <row r="8" ht="25.05" customHeight="1" spans="1:4">
      <c r="A8" s="9" t="s">
        <v>111</v>
      </c>
      <c r="B8" s="10"/>
      <c r="C8" s="10"/>
      <c r="D8" s="11"/>
    </row>
  </sheetData>
  <mergeCells count="2">
    <mergeCell ref="A1:D1"/>
    <mergeCell ref="A8:D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E3" sqref="E3"/>
    </sheetView>
  </sheetViews>
  <sheetFormatPr defaultColWidth="9" defaultRowHeight="13.5" outlineLevelRow="4" outlineLevelCol="2"/>
  <cols>
    <col min="1" max="1" width="11.775" customWidth="1"/>
    <col min="3" max="3" width="23.6666666666667" customWidth="1"/>
  </cols>
  <sheetData>
    <row r="1" ht="34.05" customHeight="1" spans="1:3">
      <c r="A1" s="1" t="s">
        <v>112</v>
      </c>
      <c r="B1" s="1"/>
      <c r="C1" s="1"/>
    </row>
    <row r="2" ht="39" customHeight="1" spans="1:3">
      <c r="A2" s="6" t="s">
        <v>14</v>
      </c>
      <c r="B2" s="6" t="s">
        <v>113</v>
      </c>
      <c r="C2" s="6"/>
    </row>
    <row r="3" ht="34.95" customHeight="1" spans="1:3">
      <c r="A3" s="3">
        <v>1</v>
      </c>
      <c r="B3" s="3" t="s">
        <v>114</v>
      </c>
      <c r="C3" s="3"/>
    </row>
    <row r="4" ht="34.95" customHeight="1" spans="1:3">
      <c r="A4" s="3">
        <v>2</v>
      </c>
      <c r="B4" s="7" t="s">
        <v>115</v>
      </c>
      <c r="C4" s="5"/>
    </row>
    <row r="5" ht="34.95" customHeight="1" spans="1:3">
      <c r="A5" s="4" t="s">
        <v>116</v>
      </c>
      <c r="B5" s="7"/>
      <c r="C5" s="5"/>
    </row>
  </sheetData>
  <mergeCells count="5">
    <mergeCell ref="A1:C1"/>
    <mergeCell ref="B2:C2"/>
    <mergeCell ref="B3:C3"/>
    <mergeCell ref="B4:C4"/>
    <mergeCell ref="A5:C5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workbookViewId="0">
      <selection activeCell="F6" sqref="F6"/>
    </sheetView>
  </sheetViews>
  <sheetFormatPr defaultColWidth="9" defaultRowHeight="13.5" outlineLevelRow="5" outlineLevelCol="5"/>
  <cols>
    <col min="2" max="2" width="24.8833333333333" customWidth="1"/>
    <col min="3" max="3" width="15.3333333333333" customWidth="1"/>
    <col min="4" max="4" width="15.1083333333333" customWidth="1"/>
    <col min="5" max="5" width="10.6666666666667" customWidth="1"/>
    <col min="6" max="6" width="14" customWidth="1"/>
  </cols>
  <sheetData>
    <row r="1" ht="36" customHeight="1" spans="1:6">
      <c r="A1" s="1" t="s">
        <v>117</v>
      </c>
      <c r="B1" s="1"/>
      <c r="C1" s="1"/>
      <c r="D1" s="1"/>
      <c r="E1" s="1"/>
    </row>
    <row r="2" ht="39" customHeight="1" spans="1:6">
      <c r="A2" s="2" t="s">
        <v>14</v>
      </c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ht="30" customHeight="1" spans="1:6">
      <c r="A3" s="3">
        <v>1</v>
      </c>
      <c r="B3" s="2" t="s">
        <v>123</v>
      </c>
      <c r="C3" s="3">
        <v>33060</v>
      </c>
      <c r="D3" s="3">
        <f>9182+287+77</f>
        <v>9546</v>
      </c>
      <c r="E3" s="3">
        <v>90</v>
      </c>
      <c r="F3" s="3">
        <f>C3</f>
        <v>33060</v>
      </c>
    </row>
    <row r="4" ht="30" customHeight="1" spans="1:6">
      <c r="A4" s="3">
        <v>2</v>
      </c>
      <c r="B4" s="2" t="s">
        <v>124</v>
      </c>
      <c r="C4" s="3">
        <f>16720+11885</f>
        <v>28605</v>
      </c>
      <c r="D4" s="3">
        <f>15491+243</f>
        <v>15734</v>
      </c>
      <c r="E4" s="3">
        <v>120</v>
      </c>
      <c r="F4" s="3">
        <f>C4</f>
        <v>28605</v>
      </c>
    </row>
    <row r="5" ht="30" customHeight="1" spans="1:6">
      <c r="A5" s="3">
        <v>3</v>
      </c>
      <c r="B5" s="2" t="s">
        <v>125</v>
      </c>
      <c r="C5" s="3">
        <v>29878.5</v>
      </c>
      <c r="D5" s="3">
        <v>5624</v>
      </c>
      <c r="E5" s="3"/>
      <c r="F5" s="3">
        <f>C5</f>
        <v>29878.5</v>
      </c>
    </row>
    <row r="6" ht="30" customHeight="1" spans="1:6">
      <c r="A6" s="4" t="s">
        <v>126</v>
      </c>
      <c r="B6" s="5"/>
      <c r="C6" s="3"/>
      <c r="D6" s="3"/>
      <c r="E6" s="3"/>
      <c r="F6" s="3">
        <f>SUM(F3:F5)</f>
        <v>91543.5</v>
      </c>
    </row>
  </sheetData>
  <mergeCells count="2">
    <mergeCell ref="A1:E1"/>
    <mergeCell ref="A6:B6"/>
  </mergeCells>
  <pageMargins left="0.75" right="0.75" top="1" bottom="1" header="0.5" footer="0.5"/>
  <pageSetup paperSize="9" scale="6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道路保洁区级道路</vt:lpstr>
      <vt:lpstr>道路保洁镇级道路</vt:lpstr>
      <vt:lpstr>道路保洁园区道路</vt:lpstr>
      <vt:lpstr>公厕保洁</vt:lpstr>
      <vt:lpstr>垃圾房保洁</vt:lpstr>
      <vt:lpstr>居住区保洁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</cp:lastModifiedBy>
  <dcterms:created xsi:type="dcterms:W3CDTF">2026-03-18T02:43:00Z</dcterms:created>
  <dcterms:modified xsi:type="dcterms:W3CDTF">2026-03-24T00:33:20Z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D7BB1EFAFC93497F89CA8CC7E6F77EAB_11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